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ICO\RUFINA\DIPENDENTI\ASSENZE\2025\"/>
    </mc:Choice>
  </mc:AlternateContent>
  <xr:revisionPtr revIDLastSave="0" documentId="13_ncr:1_{D9D302D7-F722-48BF-8911-23324CD879D7}" xr6:coauthVersionLast="47" xr6:coauthVersionMax="47" xr10:uidLastSave="{00000000-0000-0000-0000-000000000000}"/>
  <bookViews>
    <workbookView xWindow="0" yWindow="780" windowWidth="29010" windowHeight="14850" activeTab="3" xr2:uid="{BEC1A6A1-5476-4387-A59C-F67FD5221A03}"/>
  </bookViews>
  <sheets>
    <sheet name="2025 - 2 trim." sheetId="1" r:id="rId1"/>
    <sheet name="2025 - 2 trim solo giornate" sheetId="2" r:id="rId2"/>
    <sheet name="dipendenti per area" sheetId="3" r:id="rId3"/>
    <sheet name="PUBBLICAZIONE" sheetId="4" r:id="rId4"/>
  </sheets>
  <definedNames>
    <definedName name="_xlnm._FilterDatabase" localSheetId="1" hidden="1">'2025 - 2 trim solo giornate'!$A$1:$AD$126</definedName>
  </definedNames>
  <calcPr calcId="191029"/>
</workbook>
</file>

<file path=xl/calcChain.xml><?xml version="1.0" encoding="utf-8"?>
<calcChain xmlns="http://schemas.openxmlformats.org/spreadsheetml/2006/main">
  <c r="AE5" i="2" l="1"/>
  <c r="AF5" i="2" s="1"/>
  <c r="AE4" i="2"/>
  <c r="AF4" i="2" s="1"/>
  <c r="AE3" i="2"/>
  <c r="AF3" i="2" s="1"/>
  <c r="AE2" i="2"/>
  <c r="AF2" i="2"/>
  <c r="N71" i="2" l="1"/>
  <c r="N70" i="2"/>
  <c r="N69" i="2"/>
  <c r="N68" i="2"/>
  <c r="N95" i="2"/>
  <c r="N94" i="2"/>
  <c r="N93" i="2"/>
  <c r="N92" i="2"/>
  <c r="N91" i="2"/>
  <c r="N90" i="2"/>
  <c r="N28" i="2"/>
  <c r="N27" i="2"/>
  <c r="N26" i="2"/>
  <c r="N25" i="2"/>
  <c r="N24" i="2"/>
  <c r="N23" i="2"/>
  <c r="N22" i="2"/>
  <c r="N21" i="2"/>
  <c r="N20" i="2"/>
  <c r="N19" i="2"/>
  <c r="N67" i="2"/>
  <c r="N66" i="2"/>
  <c r="N65" i="2"/>
  <c r="N64" i="2"/>
  <c r="N63" i="2"/>
  <c r="N89" i="2"/>
  <c r="N88" i="2"/>
  <c r="N87" i="2"/>
  <c r="N126" i="2"/>
  <c r="N125" i="2"/>
  <c r="N124" i="2"/>
  <c r="N123" i="2"/>
  <c r="N122" i="2"/>
  <c r="N121" i="2"/>
  <c r="N120" i="2"/>
  <c r="N62" i="2"/>
  <c r="N61" i="2"/>
  <c r="N60" i="2"/>
  <c r="N59" i="2"/>
  <c r="N58" i="2"/>
  <c r="N57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85" i="2"/>
  <c r="N84" i="2"/>
  <c r="N83" i="2"/>
  <c r="N82" i="2"/>
  <c r="N81" i="2"/>
  <c r="N80" i="2"/>
  <c r="N79" i="2"/>
  <c r="N78" i="2"/>
  <c r="N105" i="2"/>
  <c r="N104" i="2"/>
  <c r="N103" i="2"/>
  <c r="N18" i="2"/>
  <c r="N17" i="2"/>
  <c r="N102" i="2"/>
  <c r="N101" i="2"/>
  <c r="N100" i="2"/>
  <c r="N99" i="2"/>
  <c r="N98" i="2"/>
  <c r="N56" i="2"/>
  <c r="N55" i="2"/>
  <c r="N54" i="2"/>
  <c r="N53" i="2"/>
  <c r="N52" i="2"/>
  <c r="N51" i="2"/>
  <c r="N50" i="2"/>
  <c r="N16" i="2"/>
  <c r="N15" i="2"/>
  <c r="N14" i="2"/>
  <c r="N13" i="2"/>
  <c r="N12" i="2"/>
  <c r="N11" i="2"/>
  <c r="N10" i="2"/>
  <c r="N9" i="2"/>
  <c r="N8" i="2"/>
  <c r="N7" i="2"/>
  <c r="N6" i="2"/>
  <c r="N49" i="2"/>
  <c r="N48" i="2"/>
  <c r="N47" i="2"/>
  <c r="N46" i="2"/>
  <c r="N45" i="2"/>
  <c r="N44" i="2"/>
  <c r="N43" i="2"/>
  <c r="N42" i="2"/>
  <c r="N41" i="2"/>
  <c r="N40" i="2"/>
  <c r="N39" i="2"/>
  <c r="N38" i="2"/>
  <c r="N5" i="2"/>
  <c r="N4" i="2"/>
  <c r="N3" i="2"/>
  <c r="N2" i="2"/>
  <c r="N37" i="2"/>
  <c r="N36" i="2"/>
  <c r="N35" i="2"/>
  <c r="N34" i="2"/>
  <c r="N33" i="2"/>
  <c r="N32" i="2"/>
  <c r="N74" i="2"/>
  <c r="N75" i="2"/>
  <c r="N76" i="2"/>
  <c r="N77" i="2"/>
  <c r="AC126" i="2"/>
  <c r="AB126" i="2"/>
  <c r="Z126" i="2"/>
  <c r="W126" i="2"/>
  <c r="V126" i="2"/>
  <c r="T71" i="2"/>
  <c r="Q71" i="2"/>
  <c r="O71" i="2"/>
  <c r="M71" i="2"/>
  <c r="L71" i="2"/>
  <c r="C71" i="2"/>
  <c r="B71" i="2"/>
  <c r="AC125" i="2"/>
  <c r="AB125" i="2"/>
  <c r="Z125" i="2"/>
  <c r="W125" i="2"/>
  <c r="V125" i="2"/>
  <c r="AC124" i="2"/>
  <c r="AB124" i="2"/>
  <c r="Z124" i="2"/>
  <c r="W124" i="2"/>
  <c r="V124" i="2"/>
  <c r="T70" i="2"/>
  <c r="Q70" i="2"/>
  <c r="O70" i="2"/>
  <c r="M70" i="2"/>
  <c r="L70" i="2"/>
  <c r="C70" i="2"/>
  <c r="B70" i="2"/>
  <c r="AC123" i="2"/>
  <c r="AB123" i="2"/>
  <c r="Z123" i="2"/>
  <c r="W123" i="2"/>
  <c r="V123" i="2"/>
  <c r="T69" i="2"/>
  <c r="Q69" i="2"/>
  <c r="O69" i="2"/>
  <c r="M69" i="2"/>
  <c r="L69" i="2"/>
  <c r="C69" i="2"/>
  <c r="B69" i="2"/>
  <c r="AC122" i="2"/>
  <c r="AB122" i="2"/>
  <c r="Z122" i="2"/>
  <c r="W122" i="2"/>
  <c r="V122" i="2"/>
  <c r="T68" i="2"/>
  <c r="Q68" i="2"/>
  <c r="O68" i="2"/>
  <c r="M68" i="2"/>
  <c r="L68" i="2"/>
  <c r="C68" i="2"/>
  <c r="B68" i="2"/>
  <c r="AC121" i="2"/>
  <c r="AB121" i="2"/>
  <c r="Z121" i="2"/>
  <c r="W121" i="2"/>
  <c r="V121" i="2"/>
  <c r="T95" i="2"/>
  <c r="Q95" i="2"/>
  <c r="O95" i="2"/>
  <c r="M95" i="2"/>
  <c r="L95" i="2"/>
  <c r="C95" i="2"/>
  <c r="B95" i="2"/>
  <c r="AC120" i="2"/>
  <c r="AB120" i="2"/>
  <c r="Z120" i="2"/>
  <c r="W120" i="2"/>
  <c r="V120" i="2"/>
  <c r="T94" i="2"/>
  <c r="Q94" i="2"/>
  <c r="O94" i="2"/>
  <c r="M94" i="2"/>
  <c r="L94" i="2"/>
  <c r="C94" i="2"/>
  <c r="B94" i="2"/>
  <c r="AC119" i="2"/>
  <c r="AB119" i="2"/>
  <c r="Z119" i="2"/>
  <c r="W119" i="2"/>
  <c r="V119" i="2"/>
  <c r="T93" i="2"/>
  <c r="Q93" i="2"/>
  <c r="O93" i="2"/>
  <c r="M93" i="2"/>
  <c r="L93" i="2"/>
  <c r="C93" i="2"/>
  <c r="B93" i="2"/>
  <c r="AC118" i="2"/>
  <c r="AB118" i="2"/>
  <c r="Z118" i="2"/>
  <c r="W118" i="2"/>
  <c r="V118" i="2"/>
  <c r="T92" i="2"/>
  <c r="Q92" i="2"/>
  <c r="O92" i="2"/>
  <c r="M92" i="2"/>
  <c r="L92" i="2"/>
  <c r="C92" i="2"/>
  <c r="B92" i="2"/>
  <c r="AC117" i="2"/>
  <c r="AB117" i="2"/>
  <c r="Z117" i="2"/>
  <c r="W117" i="2"/>
  <c r="V117" i="2"/>
  <c r="T91" i="2"/>
  <c r="Q91" i="2"/>
  <c r="O91" i="2"/>
  <c r="M91" i="2"/>
  <c r="L91" i="2"/>
  <c r="C91" i="2"/>
  <c r="B91" i="2"/>
  <c r="AC116" i="2"/>
  <c r="AB116" i="2"/>
  <c r="Z116" i="2"/>
  <c r="W116" i="2"/>
  <c r="V116" i="2"/>
  <c r="AC115" i="2"/>
  <c r="AB115" i="2"/>
  <c r="Z115" i="2"/>
  <c r="W115" i="2"/>
  <c r="V115" i="2"/>
  <c r="T90" i="2"/>
  <c r="Q90" i="2"/>
  <c r="O90" i="2"/>
  <c r="M90" i="2"/>
  <c r="L90" i="2"/>
  <c r="C90" i="2"/>
  <c r="B90" i="2"/>
  <c r="AC114" i="2"/>
  <c r="AB114" i="2"/>
  <c r="Z114" i="2"/>
  <c r="W114" i="2"/>
  <c r="V114" i="2"/>
  <c r="T28" i="2"/>
  <c r="Q28" i="2"/>
  <c r="O28" i="2"/>
  <c r="M28" i="2"/>
  <c r="L28" i="2"/>
  <c r="C28" i="2"/>
  <c r="B28" i="2"/>
  <c r="AC113" i="2"/>
  <c r="AB113" i="2"/>
  <c r="Z113" i="2"/>
  <c r="W113" i="2"/>
  <c r="V113" i="2"/>
  <c r="T27" i="2"/>
  <c r="Q27" i="2"/>
  <c r="O27" i="2"/>
  <c r="M27" i="2"/>
  <c r="L27" i="2"/>
  <c r="C27" i="2"/>
  <c r="B27" i="2"/>
  <c r="AC112" i="2"/>
  <c r="AB112" i="2"/>
  <c r="Z112" i="2"/>
  <c r="W112" i="2"/>
  <c r="V112" i="2"/>
  <c r="T26" i="2"/>
  <c r="Q26" i="2"/>
  <c r="O26" i="2"/>
  <c r="M26" i="2"/>
  <c r="L26" i="2"/>
  <c r="C26" i="2"/>
  <c r="B26" i="2"/>
  <c r="AC111" i="2"/>
  <c r="AB111" i="2"/>
  <c r="Z111" i="2"/>
  <c r="W111" i="2"/>
  <c r="V111" i="2"/>
  <c r="T25" i="2"/>
  <c r="Q25" i="2"/>
  <c r="O25" i="2"/>
  <c r="M25" i="2"/>
  <c r="L25" i="2"/>
  <c r="C25" i="2"/>
  <c r="B25" i="2"/>
  <c r="AC110" i="2"/>
  <c r="AB110" i="2"/>
  <c r="Z110" i="2"/>
  <c r="W110" i="2"/>
  <c r="V110" i="2"/>
  <c r="T24" i="2"/>
  <c r="Q24" i="2"/>
  <c r="O24" i="2"/>
  <c r="M24" i="2"/>
  <c r="L24" i="2"/>
  <c r="C24" i="2"/>
  <c r="B24" i="2"/>
  <c r="AC109" i="2"/>
  <c r="AB109" i="2"/>
  <c r="Z109" i="2"/>
  <c r="W109" i="2"/>
  <c r="V109" i="2"/>
  <c r="T23" i="2"/>
  <c r="Q23" i="2"/>
  <c r="O23" i="2"/>
  <c r="M23" i="2"/>
  <c r="L23" i="2"/>
  <c r="C23" i="2"/>
  <c r="B23" i="2"/>
  <c r="AC108" i="2"/>
  <c r="AB108" i="2"/>
  <c r="Z108" i="2"/>
  <c r="W108" i="2"/>
  <c r="V108" i="2"/>
  <c r="T22" i="2"/>
  <c r="Q22" i="2"/>
  <c r="O22" i="2"/>
  <c r="M22" i="2"/>
  <c r="L22" i="2"/>
  <c r="C22" i="2"/>
  <c r="B22" i="2"/>
  <c r="AC107" i="2"/>
  <c r="AB107" i="2"/>
  <c r="Z107" i="2"/>
  <c r="W107" i="2"/>
  <c r="V107" i="2"/>
  <c r="T21" i="2"/>
  <c r="Q21" i="2"/>
  <c r="O21" i="2"/>
  <c r="M21" i="2"/>
  <c r="L21" i="2"/>
  <c r="C21" i="2"/>
  <c r="B21" i="2"/>
  <c r="AC106" i="2"/>
  <c r="AB106" i="2"/>
  <c r="Z106" i="2"/>
  <c r="W106" i="2"/>
  <c r="V106" i="2"/>
  <c r="T20" i="2"/>
  <c r="Q20" i="2"/>
  <c r="O20" i="2"/>
  <c r="M20" i="2"/>
  <c r="L20" i="2"/>
  <c r="C20" i="2"/>
  <c r="B20" i="2"/>
  <c r="AC105" i="2"/>
  <c r="AB105" i="2"/>
  <c r="Z105" i="2"/>
  <c r="W105" i="2"/>
  <c r="V105" i="2"/>
  <c r="T19" i="2"/>
  <c r="Q19" i="2"/>
  <c r="O19" i="2"/>
  <c r="M19" i="2"/>
  <c r="L19" i="2"/>
  <c r="C19" i="2"/>
  <c r="B19" i="2"/>
  <c r="AC104" i="2"/>
  <c r="AB104" i="2"/>
  <c r="Z104" i="2"/>
  <c r="W104" i="2"/>
  <c r="V104" i="2"/>
  <c r="T67" i="2"/>
  <c r="Q67" i="2"/>
  <c r="O67" i="2"/>
  <c r="M67" i="2"/>
  <c r="L67" i="2"/>
  <c r="C67" i="2"/>
  <c r="B67" i="2"/>
  <c r="AC103" i="2"/>
  <c r="AB103" i="2"/>
  <c r="Z103" i="2"/>
  <c r="W103" i="2"/>
  <c r="V103" i="2"/>
  <c r="T66" i="2"/>
  <c r="Q66" i="2"/>
  <c r="O66" i="2"/>
  <c r="M66" i="2"/>
  <c r="L66" i="2"/>
  <c r="C66" i="2"/>
  <c r="B66" i="2"/>
  <c r="AC102" i="2"/>
  <c r="AB102" i="2"/>
  <c r="Z102" i="2"/>
  <c r="W102" i="2"/>
  <c r="V102" i="2"/>
  <c r="T65" i="2"/>
  <c r="Q65" i="2"/>
  <c r="O65" i="2"/>
  <c r="M65" i="2"/>
  <c r="L65" i="2"/>
  <c r="C65" i="2"/>
  <c r="B65" i="2"/>
  <c r="AC101" i="2"/>
  <c r="AB101" i="2"/>
  <c r="Z101" i="2"/>
  <c r="W101" i="2"/>
  <c r="V101" i="2"/>
  <c r="T64" i="2"/>
  <c r="Q64" i="2"/>
  <c r="O64" i="2"/>
  <c r="M64" i="2"/>
  <c r="L64" i="2"/>
  <c r="C64" i="2"/>
  <c r="B64" i="2"/>
  <c r="AC100" i="2"/>
  <c r="AB100" i="2"/>
  <c r="Z100" i="2"/>
  <c r="W100" i="2"/>
  <c r="V100" i="2"/>
  <c r="T63" i="2"/>
  <c r="Q63" i="2"/>
  <c r="O63" i="2"/>
  <c r="M63" i="2"/>
  <c r="L63" i="2"/>
  <c r="C63" i="2"/>
  <c r="B63" i="2"/>
  <c r="AC99" i="2"/>
  <c r="AB99" i="2"/>
  <c r="Z99" i="2"/>
  <c r="W99" i="2"/>
  <c r="V99" i="2"/>
  <c r="T89" i="2"/>
  <c r="Q89" i="2"/>
  <c r="O89" i="2"/>
  <c r="M89" i="2"/>
  <c r="L89" i="2"/>
  <c r="C89" i="2"/>
  <c r="B89" i="2"/>
  <c r="AC98" i="2"/>
  <c r="AB98" i="2"/>
  <c r="Z98" i="2"/>
  <c r="W98" i="2"/>
  <c r="V98" i="2"/>
  <c r="T88" i="2"/>
  <c r="Q88" i="2"/>
  <c r="O88" i="2"/>
  <c r="M88" i="2"/>
  <c r="L88" i="2"/>
  <c r="C88" i="2"/>
  <c r="B88" i="2"/>
  <c r="AC95" i="2"/>
  <c r="AB95" i="2"/>
  <c r="Z95" i="2"/>
  <c r="W95" i="2"/>
  <c r="V95" i="2"/>
  <c r="AC94" i="2"/>
  <c r="AB94" i="2"/>
  <c r="Z94" i="2"/>
  <c r="W94" i="2"/>
  <c r="V94" i="2"/>
  <c r="T87" i="2"/>
  <c r="Q87" i="2"/>
  <c r="O87" i="2"/>
  <c r="M87" i="2"/>
  <c r="L87" i="2"/>
  <c r="C87" i="2"/>
  <c r="B87" i="2"/>
  <c r="AC93" i="2"/>
  <c r="AB93" i="2"/>
  <c r="Z93" i="2"/>
  <c r="W93" i="2"/>
  <c r="V93" i="2"/>
  <c r="T126" i="2"/>
  <c r="Q126" i="2"/>
  <c r="O126" i="2"/>
  <c r="M126" i="2"/>
  <c r="L126" i="2"/>
  <c r="C126" i="2"/>
  <c r="B126" i="2"/>
  <c r="AC92" i="2"/>
  <c r="AB92" i="2"/>
  <c r="Z92" i="2"/>
  <c r="W92" i="2"/>
  <c r="V92" i="2"/>
  <c r="T125" i="2"/>
  <c r="Q125" i="2"/>
  <c r="O125" i="2"/>
  <c r="M125" i="2"/>
  <c r="L125" i="2"/>
  <c r="C125" i="2"/>
  <c r="B125" i="2"/>
  <c r="AC91" i="2"/>
  <c r="AB91" i="2"/>
  <c r="Z91" i="2"/>
  <c r="W91" i="2"/>
  <c r="V91" i="2"/>
  <c r="T124" i="2"/>
  <c r="Q124" i="2"/>
  <c r="O124" i="2"/>
  <c r="M124" i="2"/>
  <c r="L124" i="2"/>
  <c r="C124" i="2"/>
  <c r="B124" i="2"/>
  <c r="T123" i="2"/>
  <c r="Q123" i="2"/>
  <c r="O123" i="2"/>
  <c r="M123" i="2"/>
  <c r="L123" i="2"/>
  <c r="C123" i="2"/>
  <c r="B123" i="2"/>
  <c r="AC90" i="2"/>
  <c r="AB90" i="2"/>
  <c r="Z90" i="2"/>
  <c r="W90" i="2"/>
  <c r="V90" i="2"/>
  <c r="T122" i="2"/>
  <c r="Q122" i="2"/>
  <c r="O122" i="2"/>
  <c r="M122" i="2"/>
  <c r="L122" i="2"/>
  <c r="C122" i="2"/>
  <c r="B122" i="2"/>
  <c r="AC89" i="2"/>
  <c r="AB89" i="2"/>
  <c r="Z89" i="2"/>
  <c r="W89" i="2"/>
  <c r="V89" i="2"/>
  <c r="T121" i="2"/>
  <c r="Q121" i="2"/>
  <c r="O121" i="2"/>
  <c r="M121" i="2"/>
  <c r="L121" i="2"/>
  <c r="C121" i="2"/>
  <c r="B121" i="2"/>
  <c r="AC88" i="2"/>
  <c r="AB88" i="2"/>
  <c r="Z88" i="2"/>
  <c r="W88" i="2"/>
  <c r="V88" i="2"/>
  <c r="T120" i="2"/>
  <c r="Q120" i="2"/>
  <c r="O120" i="2"/>
  <c r="M120" i="2"/>
  <c r="L120" i="2"/>
  <c r="C120" i="2"/>
  <c r="B120" i="2"/>
  <c r="T62" i="2"/>
  <c r="Q62" i="2"/>
  <c r="O62" i="2"/>
  <c r="M62" i="2"/>
  <c r="L62" i="2"/>
  <c r="C62" i="2"/>
  <c r="B62" i="2"/>
  <c r="AC87" i="2"/>
  <c r="AB87" i="2"/>
  <c r="Z87" i="2"/>
  <c r="W87" i="2"/>
  <c r="V87" i="2"/>
  <c r="T61" i="2"/>
  <c r="Q61" i="2"/>
  <c r="O61" i="2"/>
  <c r="M61" i="2"/>
  <c r="L61" i="2"/>
  <c r="C61" i="2"/>
  <c r="B61" i="2"/>
  <c r="AC86" i="2"/>
  <c r="AB86" i="2"/>
  <c r="Z86" i="2"/>
  <c r="W86" i="2"/>
  <c r="V86" i="2"/>
  <c r="T60" i="2"/>
  <c r="Q60" i="2"/>
  <c r="O60" i="2"/>
  <c r="M60" i="2"/>
  <c r="L60" i="2"/>
  <c r="C60" i="2"/>
  <c r="B60" i="2"/>
  <c r="AC85" i="2"/>
  <c r="AB85" i="2"/>
  <c r="Z85" i="2"/>
  <c r="W85" i="2"/>
  <c r="V85" i="2"/>
  <c r="T59" i="2"/>
  <c r="Q59" i="2"/>
  <c r="O59" i="2"/>
  <c r="M59" i="2"/>
  <c r="L59" i="2"/>
  <c r="C59" i="2"/>
  <c r="B59" i="2"/>
  <c r="AC84" i="2"/>
  <c r="AB84" i="2"/>
  <c r="Z84" i="2"/>
  <c r="W84" i="2"/>
  <c r="V84" i="2"/>
  <c r="T58" i="2"/>
  <c r="Q58" i="2"/>
  <c r="O58" i="2"/>
  <c r="M58" i="2"/>
  <c r="L58" i="2"/>
  <c r="C58" i="2"/>
  <c r="B58" i="2"/>
  <c r="AC83" i="2"/>
  <c r="AB83" i="2"/>
  <c r="Z83" i="2"/>
  <c r="W83" i="2"/>
  <c r="V83" i="2"/>
  <c r="T57" i="2"/>
  <c r="Q57" i="2"/>
  <c r="O57" i="2"/>
  <c r="M57" i="2"/>
  <c r="L57" i="2"/>
  <c r="C57" i="2"/>
  <c r="B57" i="2"/>
  <c r="AC82" i="2"/>
  <c r="AB82" i="2"/>
  <c r="Z82" i="2"/>
  <c r="W82" i="2"/>
  <c r="V82" i="2"/>
  <c r="T119" i="2"/>
  <c r="Q119" i="2"/>
  <c r="O119" i="2"/>
  <c r="M119" i="2"/>
  <c r="L119" i="2"/>
  <c r="C119" i="2"/>
  <c r="B119" i="2"/>
  <c r="AC81" i="2"/>
  <c r="AB81" i="2"/>
  <c r="Z81" i="2"/>
  <c r="W81" i="2"/>
  <c r="V81" i="2"/>
  <c r="T118" i="2"/>
  <c r="Q118" i="2"/>
  <c r="O118" i="2"/>
  <c r="M118" i="2"/>
  <c r="L118" i="2"/>
  <c r="C118" i="2"/>
  <c r="B118" i="2"/>
  <c r="AC80" i="2"/>
  <c r="AB80" i="2"/>
  <c r="Z80" i="2"/>
  <c r="W80" i="2"/>
  <c r="V80" i="2"/>
  <c r="T117" i="2"/>
  <c r="Q117" i="2"/>
  <c r="O117" i="2"/>
  <c r="M117" i="2"/>
  <c r="L117" i="2"/>
  <c r="C117" i="2"/>
  <c r="B117" i="2"/>
  <c r="AC79" i="2"/>
  <c r="AB79" i="2"/>
  <c r="Z79" i="2"/>
  <c r="W79" i="2"/>
  <c r="V79" i="2"/>
  <c r="T116" i="2"/>
  <c r="Q116" i="2"/>
  <c r="O116" i="2"/>
  <c r="M116" i="2"/>
  <c r="L116" i="2"/>
  <c r="C116" i="2"/>
  <c r="B116" i="2"/>
  <c r="T115" i="2"/>
  <c r="Q115" i="2"/>
  <c r="O115" i="2"/>
  <c r="M115" i="2"/>
  <c r="L115" i="2"/>
  <c r="C115" i="2"/>
  <c r="B115" i="2"/>
  <c r="AC78" i="2"/>
  <c r="AB78" i="2"/>
  <c r="Z78" i="2"/>
  <c r="W78" i="2"/>
  <c r="V78" i="2"/>
  <c r="T114" i="2"/>
  <c r="Q114" i="2"/>
  <c r="O114" i="2"/>
  <c r="M114" i="2"/>
  <c r="L114" i="2"/>
  <c r="C114" i="2"/>
  <c r="B114" i="2"/>
  <c r="AC77" i="2"/>
  <c r="AB77" i="2"/>
  <c r="Z77" i="2"/>
  <c r="W77" i="2"/>
  <c r="V77" i="2"/>
  <c r="T113" i="2"/>
  <c r="Q113" i="2"/>
  <c r="O113" i="2"/>
  <c r="M113" i="2"/>
  <c r="L113" i="2"/>
  <c r="C113" i="2"/>
  <c r="B113" i="2"/>
  <c r="AC76" i="2"/>
  <c r="AB76" i="2"/>
  <c r="Z76" i="2"/>
  <c r="W76" i="2"/>
  <c r="V76" i="2"/>
  <c r="T86" i="2"/>
  <c r="Q86" i="2"/>
  <c r="M86" i="2"/>
  <c r="L86" i="2"/>
  <c r="C86" i="2"/>
  <c r="B86" i="2"/>
  <c r="AC75" i="2"/>
  <c r="AB75" i="2"/>
  <c r="Z75" i="2"/>
  <c r="W75" i="2"/>
  <c r="V75" i="2"/>
  <c r="T112" i="2"/>
  <c r="Q112" i="2"/>
  <c r="O112" i="2"/>
  <c r="M112" i="2"/>
  <c r="L112" i="2"/>
  <c r="C112" i="2"/>
  <c r="B112" i="2"/>
  <c r="T111" i="2"/>
  <c r="Q111" i="2"/>
  <c r="O111" i="2"/>
  <c r="M111" i="2"/>
  <c r="L111" i="2"/>
  <c r="C111" i="2"/>
  <c r="B111" i="2"/>
  <c r="AC74" i="2"/>
  <c r="AB74" i="2"/>
  <c r="Z74" i="2"/>
  <c r="W74" i="2"/>
  <c r="V74" i="2"/>
  <c r="T110" i="2"/>
  <c r="Q110" i="2"/>
  <c r="O110" i="2"/>
  <c r="M110" i="2"/>
  <c r="L110" i="2"/>
  <c r="C110" i="2"/>
  <c r="B110" i="2"/>
  <c r="AC71" i="2"/>
  <c r="AB71" i="2"/>
  <c r="Z71" i="2"/>
  <c r="W71" i="2"/>
  <c r="V71" i="2"/>
  <c r="T109" i="2"/>
  <c r="Q109" i="2"/>
  <c r="O109" i="2"/>
  <c r="M109" i="2"/>
  <c r="L109" i="2"/>
  <c r="C109" i="2"/>
  <c r="B109" i="2"/>
  <c r="T108" i="2"/>
  <c r="Q108" i="2"/>
  <c r="O108" i="2"/>
  <c r="M108" i="2"/>
  <c r="L108" i="2"/>
  <c r="C108" i="2"/>
  <c r="B108" i="2"/>
  <c r="AC70" i="2"/>
  <c r="AB70" i="2"/>
  <c r="Z70" i="2"/>
  <c r="W70" i="2"/>
  <c r="V70" i="2"/>
  <c r="T107" i="2"/>
  <c r="Q107" i="2"/>
  <c r="O107" i="2"/>
  <c r="M107" i="2"/>
  <c r="L107" i="2"/>
  <c r="C107" i="2"/>
  <c r="B107" i="2"/>
  <c r="AC69" i="2"/>
  <c r="AB69" i="2"/>
  <c r="Z69" i="2"/>
  <c r="W69" i="2"/>
  <c r="V69" i="2"/>
  <c r="T106" i="2"/>
  <c r="Q106" i="2"/>
  <c r="O106" i="2"/>
  <c r="M106" i="2"/>
  <c r="L106" i="2"/>
  <c r="C106" i="2"/>
  <c r="B106" i="2"/>
  <c r="AC68" i="2"/>
  <c r="AB68" i="2"/>
  <c r="Z68" i="2"/>
  <c r="W68" i="2"/>
  <c r="V68" i="2"/>
  <c r="T85" i="2"/>
  <c r="Q85" i="2"/>
  <c r="O85" i="2"/>
  <c r="M85" i="2"/>
  <c r="L85" i="2"/>
  <c r="C85" i="2"/>
  <c r="B85" i="2"/>
  <c r="AC67" i="2"/>
  <c r="AB67" i="2"/>
  <c r="Z67" i="2"/>
  <c r="W67" i="2"/>
  <c r="V67" i="2"/>
  <c r="T84" i="2"/>
  <c r="Q84" i="2"/>
  <c r="O84" i="2"/>
  <c r="M84" i="2"/>
  <c r="L84" i="2"/>
  <c r="C84" i="2"/>
  <c r="B84" i="2"/>
  <c r="AC66" i="2"/>
  <c r="AB66" i="2"/>
  <c r="Z66" i="2"/>
  <c r="W66" i="2"/>
  <c r="V66" i="2"/>
  <c r="T83" i="2"/>
  <c r="Q83" i="2"/>
  <c r="O83" i="2"/>
  <c r="M83" i="2"/>
  <c r="L83" i="2"/>
  <c r="C83" i="2"/>
  <c r="B83" i="2"/>
  <c r="AC65" i="2"/>
  <c r="AB65" i="2"/>
  <c r="Z65" i="2"/>
  <c r="W65" i="2"/>
  <c r="V65" i="2"/>
  <c r="T82" i="2"/>
  <c r="Q82" i="2"/>
  <c r="O82" i="2"/>
  <c r="M82" i="2"/>
  <c r="L82" i="2"/>
  <c r="C82" i="2"/>
  <c r="B82" i="2"/>
  <c r="AC64" i="2"/>
  <c r="AB64" i="2"/>
  <c r="Z64" i="2"/>
  <c r="W64" i="2"/>
  <c r="V64" i="2"/>
  <c r="T81" i="2"/>
  <c r="Q81" i="2"/>
  <c r="O81" i="2"/>
  <c r="M81" i="2"/>
  <c r="L81" i="2"/>
  <c r="C81" i="2"/>
  <c r="B81" i="2"/>
  <c r="AC63" i="2"/>
  <c r="AB63" i="2"/>
  <c r="Z63" i="2"/>
  <c r="W63" i="2"/>
  <c r="V63" i="2"/>
  <c r="T80" i="2"/>
  <c r="Q80" i="2"/>
  <c r="O80" i="2"/>
  <c r="M80" i="2"/>
  <c r="L80" i="2"/>
  <c r="C80" i="2"/>
  <c r="B80" i="2"/>
  <c r="AC62" i="2"/>
  <c r="AB62" i="2"/>
  <c r="Z62" i="2"/>
  <c r="W62" i="2"/>
  <c r="V62" i="2"/>
  <c r="T79" i="2"/>
  <c r="Q79" i="2"/>
  <c r="O79" i="2"/>
  <c r="M79" i="2"/>
  <c r="L79" i="2"/>
  <c r="C79" i="2"/>
  <c r="B79" i="2"/>
  <c r="AC61" i="2"/>
  <c r="AB61" i="2"/>
  <c r="Z61" i="2"/>
  <c r="W61" i="2"/>
  <c r="V61" i="2"/>
  <c r="AC60" i="2"/>
  <c r="AB60" i="2"/>
  <c r="Z60" i="2"/>
  <c r="W60" i="2"/>
  <c r="V60" i="2"/>
  <c r="T78" i="2"/>
  <c r="Q78" i="2"/>
  <c r="O78" i="2"/>
  <c r="M78" i="2"/>
  <c r="L78" i="2"/>
  <c r="C78" i="2"/>
  <c r="B78" i="2"/>
  <c r="AC59" i="2"/>
  <c r="AB59" i="2"/>
  <c r="Z59" i="2"/>
  <c r="W59" i="2"/>
  <c r="V59" i="2"/>
  <c r="T105" i="2"/>
  <c r="Q105" i="2"/>
  <c r="O105" i="2"/>
  <c r="M105" i="2"/>
  <c r="L105" i="2"/>
  <c r="C105" i="2"/>
  <c r="B105" i="2"/>
  <c r="AC58" i="2"/>
  <c r="AB58" i="2"/>
  <c r="Z58" i="2"/>
  <c r="W58" i="2"/>
  <c r="V58" i="2"/>
  <c r="T104" i="2"/>
  <c r="Q104" i="2"/>
  <c r="O104" i="2"/>
  <c r="M104" i="2"/>
  <c r="L104" i="2"/>
  <c r="C104" i="2"/>
  <c r="B104" i="2"/>
  <c r="AC57" i="2"/>
  <c r="AB57" i="2"/>
  <c r="Z57" i="2"/>
  <c r="W57" i="2"/>
  <c r="V57" i="2"/>
  <c r="T103" i="2"/>
  <c r="Q103" i="2"/>
  <c r="O103" i="2"/>
  <c r="M103" i="2"/>
  <c r="L103" i="2"/>
  <c r="C103" i="2"/>
  <c r="B103" i="2"/>
  <c r="AC56" i="2"/>
  <c r="AB56" i="2"/>
  <c r="Z56" i="2"/>
  <c r="W56" i="2"/>
  <c r="V56" i="2"/>
  <c r="T18" i="2"/>
  <c r="Q18" i="2"/>
  <c r="O18" i="2"/>
  <c r="M18" i="2"/>
  <c r="L18" i="2"/>
  <c r="C18" i="2"/>
  <c r="B18" i="2"/>
  <c r="AC55" i="2"/>
  <c r="AB55" i="2"/>
  <c r="Z55" i="2"/>
  <c r="W55" i="2"/>
  <c r="V55" i="2"/>
  <c r="T17" i="2"/>
  <c r="Q17" i="2"/>
  <c r="O17" i="2"/>
  <c r="M17" i="2"/>
  <c r="L17" i="2"/>
  <c r="C17" i="2"/>
  <c r="B17" i="2"/>
  <c r="AC54" i="2"/>
  <c r="AB54" i="2"/>
  <c r="Z54" i="2"/>
  <c r="W54" i="2"/>
  <c r="V54" i="2"/>
  <c r="T102" i="2"/>
  <c r="Q102" i="2"/>
  <c r="O102" i="2"/>
  <c r="M102" i="2"/>
  <c r="L102" i="2"/>
  <c r="C102" i="2"/>
  <c r="B102" i="2"/>
  <c r="AC53" i="2"/>
  <c r="AB53" i="2"/>
  <c r="Z53" i="2"/>
  <c r="W53" i="2"/>
  <c r="V53" i="2"/>
  <c r="T101" i="2"/>
  <c r="Q101" i="2"/>
  <c r="O101" i="2"/>
  <c r="M101" i="2"/>
  <c r="L101" i="2"/>
  <c r="C101" i="2"/>
  <c r="B101" i="2"/>
  <c r="AC52" i="2"/>
  <c r="AB52" i="2"/>
  <c r="Z52" i="2"/>
  <c r="W52" i="2"/>
  <c r="V52" i="2"/>
  <c r="T100" i="2"/>
  <c r="Q100" i="2"/>
  <c r="O100" i="2"/>
  <c r="M100" i="2"/>
  <c r="L100" i="2"/>
  <c r="C100" i="2"/>
  <c r="B100" i="2"/>
  <c r="AC51" i="2"/>
  <c r="AB51" i="2"/>
  <c r="Z51" i="2"/>
  <c r="W51" i="2"/>
  <c r="V51" i="2"/>
  <c r="T99" i="2"/>
  <c r="Q99" i="2"/>
  <c r="O99" i="2"/>
  <c r="M99" i="2"/>
  <c r="L99" i="2"/>
  <c r="C99" i="2"/>
  <c r="B99" i="2"/>
  <c r="T98" i="2"/>
  <c r="Q98" i="2"/>
  <c r="O98" i="2"/>
  <c r="M98" i="2"/>
  <c r="L98" i="2"/>
  <c r="C98" i="2"/>
  <c r="B98" i="2"/>
  <c r="AC50" i="2"/>
  <c r="AB50" i="2"/>
  <c r="Z50" i="2"/>
  <c r="W50" i="2"/>
  <c r="V50" i="2"/>
  <c r="T56" i="2"/>
  <c r="Q56" i="2"/>
  <c r="O56" i="2"/>
  <c r="M56" i="2"/>
  <c r="L56" i="2"/>
  <c r="C56" i="2"/>
  <c r="B56" i="2"/>
  <c r="AC49" i="2"/>
  <c r="AB49" i="2"/>
  <c r="Z49" i="2"/>
  <c r="W49" i="2"/>
  <c r="V49" i="2"/>
  <c r="T55" i="2"/>
  <c r="Q55" i="2"/>
  <c r="O55" i="2"/>
  <c r="M55" i="2"/>
  <c r="L55" i="2"/>
  <c r="C55" i="2"/>
  <c r="B55" i="2"/>
  <c r="AC48" i="2"/>
  <c r="AB48" i="2"/>
  <c r="Z48" i="2"/>
  <c r="W48" i="2"/>
  <c r="V48" i="2"/>
  <c r="T54" i="2"/>
  <c r="Q54" i="2"/>
  <c r="O54" i="2"/>
  <c r="M54" i="2"/>
  <c r="L54" i="2"/>
  <c r="C54" i="2"/>
  <c r="B54" i="2"/>
  <c r="AC47" i="2"/>
  <c r="AB47" i="2"/>
  <c r="Z47" i="2"/>
  <c r="W47" i="2"/>
  <c r="V47" i="2"/>
  <c r="T53" i="2"/>
  <c r="Q53" i="2"/>
  <c r="O53" i="2"/>
  <c r="M53" i="2"/>
  <c r="L53" i="2"/>
  <c r="C53" i="2"/>
  <c r="B53" i="2"/>
  <c r="AC46" i="2"/>
  <c r="AB46" i="2"/>
  <c r="Z46" i="2"/>
  <c r="W46" i="2"/>
  <c r="V46" i="2"/>
  <c r="T52" i="2"/>
  <c r="Q52" i="2"/>
  <c r="O52" i="2"/>
  <c r="M52" i="2"/>
  <c r="L52" i="2"/>
  <c r="C52" i="2"/>
  <c r="B52" i="2"/>
  <c r="AC45" i="2"/>
  <c r="AB45" i="2"/>
  <c r="Z45" i="2"/>
  <c r="W45" i="2"/>
  <c r="V45" i="2"/>
  <c r="T51" i="2"/>
  <c r="Q51" i="2"/>
  <c r="O51" i="2"/>
  <c r="M51" i="2"/>
  <c r="L51" i="2"/>
  <c r="C51" i="2"/>
  <c r="B51" i="2"/>
  <c r="AC44" i="2"/>
  <c r="AB44" i="2"/>
  <c r="Z44" i="2"/>
  <c r="W44" i="2"/>
  <c r="V44" i="2"/>
  <c r="AC43" i="2"/>
  <c r="AB43" i="2"/>
  <c r="Z43" i="2"/>
  <c r="W43" i="2"/>
  <c r="V43" i="2"/>
  <c r="T50" i="2"/>
  <c r="Q50" i="2"/>
  <c r="O50" i="2"/>
  <c r="M50" i="2"/>
  <c r="L50" i="2"/>
  <c r="C50" i="2"/>
  <c r="B50" i="2"/>
  <c r="AC42" i="2"/>
  <c r="AB42" i="2"/>
  <c r="Z42" i="2"/>
  <c r="W42" i="2"/>
  <c r="V42" i="2"/>
  <c r="T16" i="2"/>
  <c r="Q16" i="2"/>
  <c r="O16" i="2"/>
  <c r="M16" i="2"/>
  <c r="L16" i="2"/>
  <c r="C16" i="2"/>
  <c r="B16" i="2"/>
  <c r="AC41" i="2"/>
  <c r="AB41" i="2"/>
  <c r="Z41" i="2"/>
  <c r="W41" i="2"/>
  <c r="V41" i="2"/>
  <c r="T15" i="2"/>
  <c r="Q15" i="2"/>
  <c r="O15" i="2"/>
  <c r="M15" i="2"/>
  <c r="L15" i="2"/>
  <c r="C15" i="2"/>
  <c r="B15" i="2"/>
  <c r="AC40" i="2"/>
  <c r="AB40" i="2"/>
  <c r="Z40" i="2"/>
  <c r="W40" i="2"/>
  <c r="V40" i="2"/>
  <c r="T14" i="2"/>
  <c r="Q14" i="2"/>
  <c r="O14" i="2"/>
  <c r="M14" i="2"/>
  <c r="L14" i="2"/>
  <c r="C14" i="2"/>
  <c r="B14" i="2"/>
  <c r="AC39" i="2"/>
  <c r="AB39" i="2"/>
  <c r="Z39" i="2"/>
  <c r="W39" i="2"/>
  <c r="V39" i="2"/>
  <c r="T13" i="2"/>
  <c r="Q13" i="2"/>
  <c r="O13" i="2"/>
  <c r="M13" i="2"/>
  <c r="L13" i="2"/>
  <c r="C13" i="2"/>
  <c r="B13" i="2"/>
  <c r="AC38" i="2"/>
  <c r="AB38" i="2"/>
  <c r="Z38" i="2"/>
  <c r="W38" i="2"/>
  <c r="V38" i="2"/>
  <c r="T12" i="2"/>
  <c r="Q12" i="2"/>
  <c r="O12" i="2"/>
  <c r="M12" i="2"/>
  <c r="L12" i="2"/>
  <c r="C12" i="2"/>
  <c r="B12" i="2"/>
  <c r="T11" i="2"/>
  <c r="Q11" i="2"/>
  <c r="O11" i="2"/>
  <c r="M11" i="2"/>
  <c r="L11" i="2"/>
  <c r="C11" i="2"/>
  <c r="B11" i="2"/>
  <c r="AC37" i="2"/>
  <c r="AB37" i="2"/>
  <c r="Z37" i="2"/>
  <c r="W37" i="2"/>
  <c r="V37" i="2"/>
  <c r="T10" i="2"/>
  <c r="Q10" i="2"/>
  <c r="O10" i="2"/>
  <c r="M10" i="2"/>
  <c r="L10" i="2"/>
  <c r="C10" i="2"/>
  <c r="B10" i="2"/>
  <c r="AC36" i="2"/>
  <c r="AB36" i="2"/>
  <c r="Z36" i="2"/>
  <c r="W36" i="2"/>
  <c r="V36" i="2"/>
  <c r="T9" i="2"/>
  <c r="Q9" i="2"/>
  <c r="O9" i="2"/>
  <c r="M9" i="2"/>
  <c r="L9" i="2"/>
  <c r="C9" i="2"/>
  <c r="B9" i="2"/>
  <c r="AC35" i="2"/>
  <c r="AB35" i="2"/>
  <c r="Z35" i="2"/>
  <c r="W35" i="2"/>
  <c r="V35" i="2"/>
  <c r="T8" i="2"/>
  <c r="Q8" i="2"/>
  <c r="O8" i="2"/>
  <c r="M8" i="2"/>
  <c r="L8" i="2"/>
  <c r="C8" i="2"/>
  <c r="B8" i="2"/>
  <c r="AC34" i="2"/>
  <c r="AB34" i="2"/>
  <c r="Z34" i="2"/>
  <c r="W34" i="2"/>
  <c r="V34" i="2"/>
  <c r="T7" i="2"/>
  <c r="Q7" i="2"/>
  <c r="O7" i="2"/>
  <c r="M7" i="2"/>
  <c r="L7" i="2"/>
  <c r="C7" i="2"/>
  <c r="B7" i="2"/>
  <c r="AC33" i="2"/>
  <c r="AB33" i="2"/>
  <c r="Z33" i="2"/>
  <c r="W33" i="2"/>
  <c r="V33" i="2"/>
  <c r="T6" i="2"/>
  <c r="Q6" i="2"/>
  <c r="O6" i="2"/>
  <c r="M6" i="2"/>
  <c r="L6" i="2"/>
  <c r="C6" i="2"/>
  <c r="B6" i="2"/>
  <c r="AC32" i="2"/>
  <c r="AB32" i="2"/>
  <c r="Z32" i="2"/>
  <c r="W32" i="2"/>
  <c r="V32" i="2"/>
  <c r="T49" i="2"/>
  <c r="Q49" i="2"/>
  <c r="O49" i="2"/>
  <c r="M49" i="2"/>
  <c r="L49" i="2"/>
  <c r="C49" i="2"/>
  <c r="B49" i="2"/>
  <c r="AC31" i="2"/>
  <c r="AB31" i="2"/>
  <c r="Z31" i="2"/>
  <c r="W31" i="2"/>
  <c r="V31" i="2"/>
  <c r="T48" i="2"/>
  <c r="Q48" i="2"/>
  <c r="O48" i="2"/>
  <c r="M48" i="2"/>
  <c r="L48" i="2"/>
  <c r="C48" i="2"/>
  <c r="B48" i="2"/>
  <c r="AC28" i="2"/>
  <c r="AB28" i="2"/>
  <c r="Z28" i="2"/>
  <c r="W28" i="2"/>
  <c r="V28" i="2"/>
  <c r="T47" i="2"/>
  <c r="Q47" i="2"/>
  <c r="O47" i="2"/>
  <c r="M47" i="2"/>
  <c r="L47" i="2"/>
  <c r="C47" i="2"/>
  <c r="B47" i="2"/>
  <c r="AC27" i="2"/>
  <c r="AB27" i="2"/>
  <c r="Z27" i="2"/>
  <c r="W27" i="2"/>
  <c r="V27" i="2"/>
  <c r="T46" i="2"/>
  <c r="Q46" i="2"/>
  <c r="O46" i="2"/>
  <c r="M46" i="2"/>
  <c r="L46" i="2"/>
  <c r="C46" i="2"/>
  <c r="B46" i="2"/>
  <c r="AC26" i="2"/>
  <c r="AB26" i="2"/>
  <c r="Z26" i="2"/>
  <c r="W26" i="2"/>
  <c r="V26" i="2"/>
  <c r="T45" i="2"/>
  <c r="Q45" i="2"/>
  <c r="O45" i="2"/>
  <c r="M45" i="2"/>
  <c r="L45" i="2"/>
  <c r="C45" i="2"/>
  <c r="B45" i="2"/>
  <c r="AC25" i="2"/>
  <c r="AB25" i="2"/>
  <c r="Z25" i="2"/>
  <c r="W25" i="2"/>
  <c r="V25" i="2"/>
  <c r="T44" i="2"/>
  <c r="Q44" i="2"/>
  <c r="O44" i="2"/>
  <c r="M44" i="2"/>
  <c r="L44" i="2"/>
  <c r="C44" i="2"/>
  <c r="B44" i="2"/>
  <c r="AC24" i="2"/>
  <c r="AB24" i="2"/>
  <c r="Z24" i="2"/>
  <c r="W24" i="2"/>
  <c r="V24" i="2"/>
  <c r="T43" i="2"/>
  <c r="Q43" i="2"/>
  <c r="O43" i="2"/>
  <c r="M43" i="2"/>
  <c r="L43" i="2"/>
  <c r="C43" i="2"/>
  <c r="B43" i="2"/>
  <c r="AC23" i="2"/>
  <c r="AB23" i="2"/>
  <c r="Z23" i="2"/>
  <c r="W23" i="2"/>
  <c r="V23" i="2"/>
  <c r="T42" i="2"/>
  <c r="Q42" i="2"/>
  <c r="O42" i="2"/>
  <c r="M42" i="2"/>
  <c r="L42" i="2"/>
  <c r="C42" i="2"/>
  <c r="B42" i="2"/>
  <c r="AC22" i="2"/>
  <c r="AB22" i="2"/>
  <c r="Z22" i="2"/>
  <c r="W22" i="2"/>
  <c r="V22" i="2"/>
  <c r="T41" i="2"/>
  <c r="Q41" i="2"/>
  <c r="O41" i="2"/>
  <c r="M41" i="2"/>
  <c r="L41" i="2"/>
  <c r="C41" i="2"/>
  <c r="B41" i="2"/>
  <c r="AC21" i="2"/>
  <c r="AB21" i="2"/>
  <c r="W21" i="2"/>
  <c r="V21" i="2"/>
  <c r="T40" i="2"/>
  <c r="Q40" i="2"/>
  <c r="O40" i="2"/>
  <c r="M40" i="2"/>
  <c r="L40" i="2"/>
  <c r="C40" i="2"/>
  <c r="B40" i="2"/>
  <c r="AC20" i="2"/>
  <c r="AB20" i="2"/>
  <c r="W20" i="2"/>
  <c r="V20" i="2"/>
  <c r="T39" i="2"/>
  <c r="Q39" i="2"/>
  <c r="O39" i="2"/>
  <c r="M39" i="2"/>
  <c r="L39" i="2"/>
  <c r="C39" i="2"/>
  <c r="B39" i="2"/>
  <c r="AC19" i="2"/>
  <c r="AB19" i="2"/>
  <c r="W19" i="2"/>
  <c r="V19" i="2"/>
  <c r="T38" i="2"/>
  <c r="Q38" i="2"/>
  <c r="O38" i="2"/>
  <c r="M38" i="2"/>
  <c r="L38" i="2"/>
  <c r="C38" i="2"/>
  <c r="B38" i="2"/>
  <c r="AC18" i="2"/>
  <c r="AB18" i="2"/>
  <c r="W18" i="2"/>
  <c r="V18" i="2"/>
  <c r="T5" i="2"/>
  <c r="Q5" i="2"/>
  <c r="O5" i="2"/>
  <c r="M5" i="2"/>
  <c r="L5" i="2"/>
  <c r="C5" i="2"/>
  <c r="B5" i="2"/>
  <c r="AC17" i="2"/>
  <c r="AB17" i="2"/>
  <c r="W17" i="2"/>
  <c r="V17" i="2"/>
  <c r="T4" i="2"/>
  <c r="Q4" i="2"/>
  <c r="O4" i="2"/>
  <c r="M4" i="2"/>
  <c r="L4" i="2"/>
  <c r="C4" i="2"/>
  <c r="B4" i="2"/>
  <c r="AC16" i="2"/>
  <c r="AB16" i="2"/>
  <c r="W16" i="2"/>
  <c r="V16" i="2"/>
  <c r="T3" i="2"/>
  <c r="Q3" i="2"/>
  <c r="O3" i="2"/>
  <c r="M3" i="2"/>
  <c r="L3" i="2"/>
  <c r="C3" i="2"/>
  <c r="B3" i="2"/>
  <c r="AC15" i="2"/>
  <c r="AB15" i="2"/>
  <c r="W15" i="2"/>
  <c r="V15" i="2"/>
  <c r="T2" i="2"/>
  <c r="Q2" i="2"/>
  <c r="O2" i="2"/>
  <c r="M2" i="2"/>
  <c r="L2" i="2"/>
  <c r="C2" i="2"/>
  <c r="B2" i="2"/>
  <c r="AC14" i="2"/>
  <c r="AB14" i="2"/>
  <c r="W14" i="2"/>
  <c r="V14" i="2"/>
  <c r="AC13" i="2"/>
  <c r="AB13" i="2"/>
  <c r="W13" i="2"/>
  <c r="V13" i="2"/>
  <c r="T37" i="2"/>
  <c r="Q37" i="2"/>
  <c r="O37" i="2"/>
  <c r="M37" i="2"/>
  <c r="L37" i="2"/>
  <c r="C37" i="2"/>
  <c r="B37" i="2"/>
  <c r="AC12" i="2"/>
  <c r="AB12" i="2"/>
  <c r="W12" i="2"/>
  <c r="V12" i="2"/>
  <c r="T36" i="2"/>
  <c r="Q36" i="2"/>
  <c r="O36" i="2"/>
  <c r="M36" i="2"/>
  <c r="L36" i="2"/>
  <c r="C36" i="2"/>
  <c r="B36" i="2"/>
  <c r="F36" i="2" s="1"/>
  <c r="AC11" i="2"/>
  <c r="AB11" i="2"/>
  <c r="W11" i="2"/>
  <c r="V11" i="2"/>
  <c r="T35" i="2"/>
  <c r="Q35" i="2"/>
  <c r="O35" i="2"/>
  <c r="M35" i="2"/>
  <c r="L35" i="2"/>
  <c r="C35" i="2"/>
  <c r="B35" i="2"/>
  <c r="AC10" i="2"/>
  <c r="AB10" i="2"/>
  <c r="W10" i="2"/>
  <c r="V10" i="2"/>
  <c r="T34" i="2"/>
  <c r="Q34" i="2"/>
  <c r="O34" i="2"/>
  <c r="M34" i="2"/>
  <c r="L34" i="2"/>
  <c r="C34" i="2"/>
  <c r="B34" i="2"/>
  <c r="AC9" i="2"/>
  <c r="AB9" i="2"/>
  <c r="W9" i="2"/>
  <c r="V9" i="2"/>
  <c r="T33" i="2"/>
  <c r="Q33" i="2"/>
  <c r="O33" i="2"/>
  <c r="M33" i="2"/>
  <c r="L33" i="2"/>
  <c r="C33" i="2"/>
  <c r="B33" i="2"/>
  <c r="AC8" i="2"/>
  <c r="AB8" i="2"/>
  <c r="W8" i="2"/>
  <c r="V8" i="2"/>
  <c r="T32" i="2"/>
  <c r="Q32" i="2"/>
  <c r="O32" i="2"/>
  <c r="M32" i="2"/>
  <c r="L32" i="2"/>
  <c r="C32" i="2"/>
  <c r="B32" i="2"/>
  <c r="AC7" i="2"/>
  <c r="AB7" i="2"/>
  <c r="W7" i="2"/>
  <c r="V7" i="2"/>
  <c r="T31" i="2"/>
  <c r="Q31" i="2"/>
  <c r="M31" i="2"/>
  <c r="L31" i="2"/>
  <c r="C31" i="2"/>
  <c r="B31" i="2"/>
  <c r="AC6" i="2"/>
  <c r="AB6" i="2"/>
  <c r="W6" i="2"/>
  <c r="V6" i="2"/>
  <c r="T77" i="2"/>
  <c r="Q77" i="2"/>
  <c r="O77" i="2"/>
  <c r="M77" i="2"/>
  <c r="L77" i="2"/>
  <c r="C77" i="2"/>
  <c r="B77" i="2"/>
  <c r="W5" i="2"/>
  <c r="V5" i="2"/>
  <c r="T76" i="2"/>
  <c r="Q76" i="2"/>
  <c r="O76" i="2"/>
  <c r="M76" i="2"/>
  <c r="L76" i="2"/>
  <c r="C76" i="2"/>
  <c r="B76" i="2"/>
  <c r="W4" i="2"/>
  <c r="V4" i="2"/>
  <c r="T75" i="2"/>
  <c r="Q75" i="2"/>
  <c r="O75" i="2"/>
  <c r="M75" i="2"/>
  <c r="L75" i="2"/>
  <c r="C75" i="2"/>
  <c r="B75" i="2"/>
  <c r="Z3" i="2"/>
  <c r="W3" i="2"/>
  <c r="V3" i="2"/>
  <c r="Z2" i="2"/>
  <c r="W2" i="2"/>
  <c r="V2" i="2"/>
  <c r="T74" i="2"/>
  <c r="Q74" i="2"/>
  <c r="O74" i="2"/>
  <c r="M74" i="2"/>
  <c r="L74" i="2"/>
  <c r="C74" i="2"/>
  <c r="B74" i="2"/>
  <c r="B2" i="1"/>
  <c r="C2" i="1"/>
  <c r="I2" i="1"/>
  <c r="J2" i="1"/>
  <c r="L2" i="1"/>
  <c r="N2" i="1"/>
  <c r="Q2" i="1"/>
  <c r="S2" i="1"/>
  <c r="T2" i="1"/>
  <c r="W2" i="1"/>
  <c r="Y2" i="1"/>
  <c r="Z2" i="1"/>
  <c r="B3" i="1"/>
  <c r="C3" i="1"/>
  <c r="I3" i="1"/>
  <c r="J3" i="1"/>
  <c r="L3" i="1"/>
  <c r="N3" i="1"/>
  <c r="Q3" i="1"/>
  <c r="S3" i="1"/>
  <c r="T3" i="1"/>
  <c r="W3" i="1"/>
  <c r="Y3" i="1"/>
  <c r="Z3" i="1"/>
  <c r="B4" i="1"/>
  <c r="C4" i="1"/>
  <c r="I4" i="1"/>
  <c r="J4" i="1"/>
  <c r="L4" i="1"/>
  <c r="N4" i="1"/>
  <c r="Q4" i="1"/>
  <c r="S4" i="1"/>
  <c r="T4" i="1"/>
  <c r="W4" i="1"/>
  <c r="Y4" i="1"/>
  <c r="Z4" i="1"/>
  <c r="B5" i="1"/>
  <c r="C5" i="1"/>
  <c r="I5" i="1"/>
  <c r="J5" i="1"/>
  <c r="L5" i="1"/>
  <c r="N5" i="1"/>
  <c r="Q5" i="1"/>
  <c r="S5" i="1"/>
  <c r="T5" i="1"/>
  <c r="W5" i="1"/>
  <c r="Y5" i="1"/>
  <c r="Z5" i="1"/>
  <c r="B6" i="1"/>
  <c r="C6" i="1"/>
  <c r="I6" i="1"/>
  <c r="J6" i="1"/>
  <c r="L6" i="1"/>
  <c r="N6" i="1"/>
  <c r="Q6" i="1"/>
  <c r="S6" i="1"/>
  <c r="T6" i="1"/>
  <c r="W6" i="1"/>
  <c r="Y6" i="1"/>
  <c r="Z6" i="1"/>
  <c r="B7" i="1"/>
  <c r="C7" i="1"/>
  <c r="I7" i="1"/>
  <c r="J7" i="1"/>
  <c r="L7" i="1"/>
  <c r="N7" i="1"/>
  <c r="Q7" i="1"/>
  <c r="S7" i="1"/>
  <c r="T7" i="1"/>
  <c r="W7" i="1"/>
  <c r="Y7" i="1"/>
  <c r="Z7" i="1"/>
  <c r="B8" i="1"/>
  <c r="C8" i="1"/>
  <c r="I8" i="1"/>
  <c r="J8" i="1"/>
  <c r="L8" i="1"/>
  <c r="N8" i="1"/>
  <c r="Q8" i="1"/>
  <c r="S8" i="1"/>
  <c r="T8" i="1"/>
  <c r="W8" i="1"/>
  <c r="Y8" i="1"/>
  <c r="Z8" i="1"/>
  <c r="B9" i="1"/>
  <c r="C9" i="1"/>
  <c r="I9" i="1"/>
  <c r="J9" i="1"/>
  <c r="L9" i="1"/>
  <c r="N9" i="1"/>
  <c r="Q9" i="1"/>
  <c r="S9" i="1"/>
  <c r="T9" i="1"/>
  <c r="W9" i="1"/>
  <c r="Y9" i="1"/>
  <c r="Z9" i="1"/>
  <c r="B10" i="1"/>
  <c r="C10" i="1"/>
  <c r="I10" i="1"/>
  <c r="J10" i="1"/>
  <c r="L10" i="1"/>
  <c r="N10" i="1"/>
  <c r="Q10" i="1"/>
  <c r="S10" i="1"/>
  <c r="T10" i="1"/>
  <c r="W10" i="1"/>
  <c r="Y10" i="1"/>
  <c r="Z10" i="1"/>
  <c r="B11" i="1"/>
  <c r="C11" i="1"/>
  <c r="I11" i="1"/>
  <c r="J11" i="1"/>
  <c r="L11" i="1"/>
  <c r="N11" i="1"/>
  <c r="Q11" i="1"/>
  <c r="S11" i="1"/>
  <c r="T11" i="1"/>
  <c r="W11" i="1"/>
  <c r="Y11" i="1"/>
  <c r="Z11" i="1"/>
  <c r="B12" i="1"/>
  <c r="C12" i="1"/>
  <c r="I12" i="1"/>
  <c r="J12" i="1"/>
  <c r="L12" i="1"/>
  <c r="N12" i="1"/>
  <c r="Q12" i="1"/>
  <c r="S12" i="1"/>
  <c r="T12" i="1"/>
  <c r="W12" i="1"/>
  <c r="Y12" i="1"/>
  <c r="Z12" i="1"/>
  <c r="B13" i="1"/>
  <c r="C13" i="1"/>
  <c r="I13" i="1"/>
  <c r="J13" i="1"/>
  <c r="L13" i="1"/>
  <c r="N13" i="1"/>
  <c r="Q13" i="1"/>
  <c r="S13" i="1"/>
  <c r="T13" i="1"/>
  <c r="W13" i="1"/>
  <c r="Y13" i="1"/>
  <c r="Z13" i="1"/>
  <c r="B14" i="1"/>
  <c r="C14" i="1"/>
  <c r="I14" i="1"/>
  <c r="J14" i="1"/>
  <c r="L14" i="1"/>
  <c r="N14" i="1"/>
  <c r="Q14" i="1"/>
  <c r="S14" i="1"/>
  <c r="T14" i="1"/>
  <c r="W14" i="1"/>
  <c r="Y14" i="1"/>
  <c r="Z14" i="1"/>
  <c r="B15" i="1"/>
  <c r="C15" i="1"/>
  <c r="I15" i="1"/>
  <c r="J15" i="1"/>
  <c r="L15" i="1"/>
  <c r="N15" i="1"/>
  <c r="Q15" i="1"/>
  <c r="S15" i="1"/>
  <c r="T15" i="1"/>
  <c r="W15" i="1"/>
  <c r="Y15" i="1"/>
  <c r="Z15" i="1"/>
  <c r="B16" i="1"/>
  <c r="C16" i="1"/>
  <c r="I16" i="1"/>
  <c r="J16" i="1"/>
  <c r="L16" i="1"/>
  <c r="N16" i="1"/>
  <c r="Q16" i="1"/>
  <c r="S16" i="1"/>
  <c r="T16" i="1"/>
  <c r="W16" i="1"/>
  <c r="Y16" i="1"/>
  <c r="Z16" i="1"/>
  <c r="B17" i="1"/>
  <c r="C17" i="1"/>
  <c r="I17" i="1"/>
  <c r="J17" i="1"/>
  <c r="L17" i="1"/>
  <c r="N17" i="1"/>
  <c r="Q17" i="1"/>
  <c r="S17" i="1"/>
  <c r="T17" i="1"/>
  <c r="W17" i="1"/>
  <c r="Y17" i="1"/>
  <c r="Z17" i="1"/>
  <c r="B18" i="1"/>
  <c r="C18" i="1"/>
  <c r="I18" i="1"/>
  <c r="J18" i="1"/>
  <c r="L18" i="1"/>
  <c r="N18" i="1"/>
  <c r="Q18" i="1"/>
  <c r="S18" i="1"/>
  <c r="T18" i="1"/>
  <c r="W18" i="1"/>
  <c r="Y18" i="1"/>
  <c r="Z18" i="1"/>
  <c r="B19" i="1"/>
  <c r="C19" i="1"/>
  <c r="I19" i="1"/>
  <c r="J19" i="1"/>
  <c r="L19" i="1"/>
  <c r="N19" i="1"/>
  <c r="Q19" i="1"/>
  <c r="S19" i="1"/>
  <c r="T19" i="1"/>
  <c r="W19" i="1"/>
  <c r="Y19" i="1"/>
  <c r="Z19" i="1"/>
  <c r="B20" i="1"/>
  <c r="C20" i="1"/>
  <c r="I20" i="1"/>
  <c r="J20" i="1"/>
  <c r="L20" i="1"/>
  <c r="N20" i="1"/>
  <c r="Q20" i="1"/>
  <c r="S20" i="1"/>
  <c r="T20" i="1"/>
  <c r="W20" i="1"/>
  <c r="Y20" i="1"/>
  <c r="Z20" i="1"/>
  <c r="B21" i="1"/>
  <c r="C21" i="1"/>
  <c r="I21" i="1"/>
  <c r="J21" i="1"/>
  <c r="L21" i="1"/>
  <c r="N21" i="1"/>
  <c r="Q21" i="1"/>
  <c r="S21" i="1"/>
  <c r="T21" i="1"/>
  <c r="W21" i="1"/>
  <c r="Y21" i="1"/>
  <c r="Z21" i="1"/>
  <c r="B22" i="1"/>
  <c r="C22" i="1"/>
  <c r="I22" i="1"/>
  <c r="J22" i="1"/>
  <c r="L22" i="1"/>
  <c r="N22" i="1"/>
  <c r="Q22" i="1"/>
  <c r="S22" i="1"/>
  <c r="T22" i="1"/>
  <c r="W22" i="1"/>
  <c r="Y22" i="1"/>
  <c r="Z22" i="1"/>
  <c r="B23" i="1"/>
  <c r="C23" i="1"/>
  <c r="I23" i="1"/>
  <c r="J23" i="1"/>
  <c r="L23" i="1"/>
  <c r="N23" i="1"/>
  <c r="Q23" i="1"/>
  <c r="S23" i="1"/>
  <c r="T23" i="1"/>
  <c r="W23" i="1"/>
  <c r="Y23" i="1"/>
  <c r="Z23" i="1"/>
  <c r="B24" i="1"/>
  <c r="C24" i="1"/>
  <c r="I24" i="1"/>
  <c r="J24" i="1"/>
  <c r="L24" i="1"/>
  <c r="N24" i="1"/>
  <c r="Q24" i="1"/>
  <c r="S24" i="1"/>
  <c r="T24" i="1"/>
  <c r="W24" i="1"/>
  <c r="Y24" i="1"/>
  <c r="Z24" i="1"/>
  <c r="B25" i="1"/>
  <c r="C25" i="1"/>
  <c r="I25" i="1"/>
  <c r="J25" i="1"/>
  <c r="L25" i="1"/>
  <c r="N25" i="1"/>
  <c r="Q25" i="1"/>
  <c r="S25" i="1"/>
  <c r="T25" i="1"/>
  <c r="W25" i="1"/>
  <c r="Y25" i="1"/>
  <c r="Z25" i="1"/>
  <c r="B26" i="1"/>
  <c r="C26" i="1"/>
  <c r="I26" i="1"/>
  <c r="J26" i="1"/>
  <c r="L26" i="1"/>
  <c r="N26" i="1"/>
  <c r="Q26" i="1"/>
  <c r="S26" i="1"/>
  <c r="T26" i="1"/>
  <c r="W26" i="1"/>
  <c r="Y26" i="1"/>
  <c r="Z26" i="1"/>
  <c r="B27" i="1"/>
  <c r="C27" i="1"/>
  <c r="I27" i="1"/>
  <c r="J27" i="1"/>
  <c r="L27" i="1"/>
  <c r="N27" i="1"/>
  <c r="Q27" i="1"/>
  <c r="S27" i="1"/>
  <c r="T27" i="1"/>
  <c r="W27" i="1"/>
  <c r="Y27" i="1"/>
  <c r="Z27" i="1"/>
  <c r="B28" i="1"/>
  <c r="C28" i="1"/>
  <c r="I28" i="1"/>
  <c r="J28" i="1"/>
  <c r="L28" i="1"/>
  <c r="N28" i="1"/>
  <c r="Q28" i="1"/>
  <c r="S28" i="1"/>
  <c r="T28" i="1"/>
  <c r="W28" i="1"/>
  <c r="Y28" i="1"/>
  <c r="Z28" i="1"/>
  <c r="B29" i="1"/>
  <c r="C29" i="1"/>
  <c r="I29" i="1"/>
  <c r="J29" i="1"/>
  <c r="L29" i="1"/>
  <c r="N29" i="1"/>
  <c r="Q29" i="1"/>
  <c r="S29" i="1"/>
  <c r="T29" i="1"/>
  <c r="W29" i="1"/>
  <c r="Y29" i="1"/>
  <c r="Z29" i="1"/>
  <c r="B30" i="1"/>
  <c r="C30" i="1"/>
  <c r="I30" i="1"/>
  <c r="J30" i="1"/>
  <c r="L30" i="1"/>
  <c r="N30" i="1"/>
  <c r="Q30" i="1"/>
  <c r="S30" i="1"/>
  <c r="T30" i="1"/>
  <c r="W30" i="1"/>
  <c r="Y30" i="1"/>
  <c r="Z30" i="1"/>
  <c r="B31" i="1"/>
  <c r="C31" i="1"/>
  <c r="I31" i="1"/>
  <c r="J31" i="1"/>
  <c r="L31" i="1"/>
  <c r="N31" i="1"/>
  <c r="Q31" i="1"/>
  <c r="S31" i="1"/>
  <c r="T31" i="1"/>
  <c r="W31" i="1"/>
  <c r="Y31" i="1"/>
  <c r="Z31" i="1"/>
  <c r="B32" i="1"/>
  <c r="C32" i="1"/>
  <c r="I32" i="1"/>
  <c r="J32" i="1"/>
  <c r="L32" i="1"/>
  <c r="N32" i="1"/>
  <c r="Q32" i="1"/>
  <c r="S32" i="1"/>
  <c r="T32" i="1"/>
  <c r="W32" i="1"/>
  <c r="Y32" i="1"/>
  <c r="Z32" i="1"/>
  <c r="B33" i="1"/>
  <c r="C33" i="1"/>
  <c r="I33" i="1"/>
  <c r="J33" i="1"/>
  <c r="L33" i="1"/>
  <c r="N33" i="1"/>
  <c r="Q33" i="1"/>
  <c r="S33" i="1"/>
  <c r="T33" i="1"/>
  <c r="W33" i="1"/>
  <c r="Y33" i="1"/>
  <c r="Z33" i="1"/>
  <c r="B34" i="1"/>
  <c r="C34" i="1"/>
  <c r="I34" i="1"/>
  <c r="J34" i="1"/>
  <c r="L34" i="1"/>
  <c r="N34" i="1"/>
  <c r="Q34" i="1"/>
  <c r="S34" i="1"/>
  <c r="T34" i="1"/>
  <c r="W34" i="1"/>
  <c r="Y34" i="1"/>
  <c r="Z34" i="1"/>
  <c r="B35" i="1"/>
  <c r="C35" i="1"/>
  <c r="I35" i="1"/>
  <c r="J35" i="1"/>
  <c r="L35" i="1"/>
  <c r="N35" i="1"/>
  <c r="Q35" i="1"/>
  <c r="S35" i="1"/>
  <c r="T35" i="1"/>
  <c r="W35" i="1"/>
  <c r="Y35" i="1"/>
  <c r="Z35" i="1"/>
  <c r="B36" i="1"/>
  <c r="C36" i="1"/>
  <c r="I36" i="1"/>
  <c r="J36" i="1"/>
  <c r="L36" i="1"/>
  <c r="N36" i="1"/>
  <c r="Q36" i="1"/>
  <c r="S36" i="1"/>
  <c r="T36" i="1"/>
  <c r="W36" i="1"/>
  <c r="Y36" i="1"/>
  <c r="Z36" i="1"/>
  <c r="B37" i="1"/>
  <c r="C37" i="1"/>
  <c r="I37" i="1"/>
  <c r="J37" i="1"/>
  <c r="L37" i="1"/>
  <c r="N37" i="1"/>
  <c r="Q37" i="1"/>
  <c r="S37" i="1"/>
  <c r="T37" i="1"/>
  <c r="W37" i="1"/>
  <c r="Y37" i="1"/>
  <c r="Z37" i="1"/>
  <c r="B38" i="1"/>
  <c r="C38" i="1"/>
  <c r="I38" i="1"/>
  <c r="J38" i="1"/>
  <c r="L38" i="1"/>
  <c r="N38" i="1"/>
  <c r="Q38" i="1"/>
  <c r="S38" i="1"/>
  <c r="T38" i="1"/>
  <c r="W38" i="1"/>
  <c r="Y38" i="1"/>
  <c r="Z38" i="1"/>
  <c r="B39" i="1"/>
  <c r="C39" i="1"/>
  <c r="I39" i="1"/>
  <c r="J39" i="1"/>
  <c r="L39" i="1"/>
  <c r="N39" i="1"/>
  <c r="Q39" i="1"/>
  <c r="S39" i="1"/>
  <c r="T39" i="1"/>
  <c r="W39" i="1"/>
  <c r="Y39" i="1"/>
  <c r="Z39" i="1"/>
  <c r="B40" i="1"/>
  <c r="C40" i="1"/>
  <c r="I40" i="1"/>
  <c r="J40" i="1"/>
  <c r="L40" i="1"/>
  <c r="N40" i="1"/>
  <c r="Q40" i="1"/>
  <c r="S40" i="1"/>
  <c r="T40" i="1"/>
  <c r="W40" i="1"/>
  <c r="Y40" i="1"/>
  <c r="Z40" i="1"/>
  <c r="B41" i="1"/>
  <c r="C41" i="1"/>
  <c r="I41" i="1"/>
  <c r="J41" i="1"/>
  <c r="L41" i="1"/>
  <c r="N41" i="1"/>
  <c r="Q41" i="1"/>
  <c r="S41" i="1"/>
  <c r="T41" i="1"/>
  <c r="W41" i="1"/>
  <c r="Y41" i="1"/>
  <c r="Z41" i="1"/>
  <c r="B42" i="1"/>
  <c r="C42" i="1"/>
  <c r="I42" i="1"/>
  <c r="J42" i="1"/>
  <c r="L42" i="1"/>
  <c r="N42" i="1"/>
  <c r="Q42" i="1"/>
  <c r="S42" i="1"/>
  <c r="T42" i="1"/>
  <c r="W42" i="1"/>
  <c r="Y42" i="1"/>
  <c r="Z42" i="1"/>
  <c r="B43" i="1"/>
  <c r="C43" i="1"/>
  <c r="I43" i="1"/>
  <c r="J43" i="1"/>
  <c r="L43" i="1"/>
  <c r="N43" i="1"/>
  <c r="Q43" i="1"/>
  <c r="S43" i="1"/>
  <c r="T43" i="1"/>
  <c r="W43" i="1"/>
  <c r="Y43" i="1"/>
  <c r="Z43" i="1"/>
  <c r="B44" i="1"/>
  <c r="C44" i="1"/>
  <c r="I44" i="1"/>
  <c r="J44" i="1"/>
  <c r="L44" i="1"/>
  <c r="N44" i="1"/>
  <c r="Q44" i="1"/>
  <c r="S44" i="1"/>
  <c r="T44" i="1"/>
  <c r="W44" i="1"/>
  <c r="Y44" i="1"/>
  <c r="Z44" i="1"/>
  <c r="B45" i="1"/>
  <c r="C45" i="1"/>
  <c r="I45" i="1"/>
  <c r="J45" i="1"/>
  <c r="L45" i="1"/>
  <c r="N45" i="1"/>
  <c r="Q45" i="1"/>
  <c r="S45" i="1"/>
  <c r="T45" i="1"/>
  <c r="W45" i="1"/>
  <c r="Y45" i="1"/>
  <c r="Z45" i="1"/>
  <c r="B46" i="1"/>
  <c r="C46" i="1"/>
  <c r="I46" i="1"/>
  <c r="J46" i="1"/>
  <c r="L46" i="1"/>
  <c r="N46" i="1"/>
  <c r="Q46" i="1"/>
  <c r="S46" i="1"/>
  <c r="T46" i="1"/>
  <c r="W46" i="1"/>
  <c r="Y46" i="1"/>
  <c r="Z46" i="1"/>
  <c r="B47" i="1"/>
  <c r="C47" i="1"/>
  <c r="I47" i="1"/>
  <c r="J47" i="1"/>
  <c r="L47" i="1"/>
  <c r="N47" i="1"/>
  <c r="Q47" i="1"/>
  <c r="S47" i="1"/>
  <c r="T47" i="1"/>
  <c r="W47" i="1"/>
  <c r="Y47" i="1"/>
  <c r="Z47" i="1"/>
  <c r="B48" i="1"/>
  <c r="C48" i="1"/>
  <c r="I48" i="1"/>
  <c r="J48" i="1"/>
  <c r="L48" i="1"/>
  <c r="N48" i="1"/>
  <c r="Q48" i="1"/>
  <c r="S48" i="1"/>
  <c r="T48" i="1"/>
  <c r="W48" i="1"/>
  <c r="Y48" i="1"/>
  <c r="Z48" i="1"/>
  <c r="B49" i="1"/>
  <c r="C49" i="1"/>
  <c r="I49" i="1"/>
  <c r="J49" i="1"/>
  <c r="L49" i="1"/>
  <c r="N49" i="1"/>
  <c r="Q49" i="1"/>
  <c r="S49" i="1"/>
  <c r="T49" i="1"/>
  <c r="W49" i="1"/>
  <c r="Y49" i="1"/>
  <c r="Z49" i="1"/>
  <c r="B50" i="1"/>
  <c r="C50" i="1"/>
  <c r="I50" i="1"/>
  <c r="J50" i="1"/>
  <c r="L50" i="1"/>
  <c r="N50" i="1"/>
  <c r="Q50" i="1"/>
  <c r="S50" i="1"/>
  <c r="T50" i="1"/>
  <c r="W50" i="1"/>
  <c r="Y50" i="1"/>
  <c r="Z50" i="1"/>
  <c r="B51" i="1"/>
  <c r="C51" i="1"/>
  <c r="I51" i="1"/>
  <c r="J51" i="1"/>
  <c r="L51" i="1"/>
  <c r="N51" i="1"/>
  <c r="Q51" i="1"/>
  <c r="S51" i="1"/>
  <c r="T51" i="1"/>
  <c r="W51" i="1"/>
  <c r="Y51" i="1"/>
  <c r="Z51" i="1"/>
  <c r="B52" i="1"/>
  <c r="C52" i="1"/>
  <c r="I52" i="1"/>
  <c r="J52" i="1"/>
  <c r="L52" i="1"/>
  <c r="N52" i="1"/>
  <c r="Q52" i="1"/>
  <c r="S52" i="1"/>
  <c r="T52" i="1"/>
  <c r="W52" i="1"/>
  <c r="Y52" i="1"/>
  <c r="Z52" i="1"/>
  <c r="B53" i="1"/>
  <c r="C53" i="1"/>
  <c r="I53" i="1"/>
  <c r="J53" i="1"/>
  <c r="L53" i="1"/>
  <c r="N53" i="1"/>
  <c r="Q53" i="1"/>
  <c r="S53" i="1"/>
  <c r="T53" i="1"/>
  <c r="W53" i="1"/>
  <c r="Y53" i="1"/>
  <c r="Z53" i="1"/>
  <c r="B54" i="1"/>
  <c r="C54" i="1"/>
  <c r="I54" i="1"/>
  <c r="J54" i="1"/>
  <c r="L54" i="1"/>
  <c r="N54" i="1"/>
  <c r="Q54" i="1"/>
  <c r="S54" i="1"/>
  <c r="T54" i="1"/>
  <c r="W54" i="1"/>
  <c r="Y54" i="1"/>
  <c r="Z54" i="1"/>
  <c r="B55" i="1"/>
  <c r="C55" i="1"/>
  <c r="I55" i="1"/>
  <c r="J55" i="1"/>
  <c r="L55" i="1"/>
  <c r="N55" i="1"/>
  <c r="Q55" i="1"/>
  <c r="S55" i="1"/>
  <c r="T55" i="1"/>
  <c r="W55" i="1"/>
  <c r="Y55" i="1"/>
  <c r="Z55" i="1"/>
  <c r="B56" i="1"/>
  <c r="C56" i="1"/>
  <c r="I56" i="1"/>
  <c r="J56" i="1"/>
  <c r="L56" i="1"/>
  <c r="N56" i="1"/>
  <c r="Q56" i="1"/>
  <c r="S56" i="1"/>
  <c r="T56" i="1"/>
  <c r="W56" i="1"/>
  <c r="Y56" i="1"/>
  <c r="Z56" i="1"/>
  <c r="B57" i="1"/>
  <c r="C57" i="1"/>
  <c r="I57" i="1"/>
  <c r="J57" i="1"/>
  <c r="L57" i="1"/>
  <c r="N57" i="1"/>
  <c r="Q57" i="1"/>
  <c r="S57" i="1"/>
  <c r="T57" i="1"/>
  <c r="W57" i="1"/>
  <c r="Y57" i="1"/>
  <c r="Z57" i="1"/>
  <c r="B58" i="1"/>
  <c r="C58" i="1"/>
  <c r="I58" i="1"/>
  <c r="J58" i="1"/>
  <c r="L58" i="1"/>
  <c r="N58" i="1"/>
  <c r="Q58" i="1"/>
  <c r="S58" i="1"/>
  <c r="T58" i="1"/>
  <c r="W58" i="1"/>
  <c r="Y58" i="1"/>
  <c r="Z58" i="1"/>
  <c r="B59" i="1"/>
  <c r="C59" i="1"/>
  <c r="I59" i="1"/>
  <c r="J59" i="1"/>
  <c r="L59" i="1"/>
  <c r="N59" i="1"/>
  <c r="Q59" i="1"/>
  <c r="S59" i="1"/>
  <c r="T59" i="1"/>
  <c r="W59" i="1"/>
  <c r="Y59" i="1"/>
  <c r="Z59" i="1"/>
  <c r="B60" i="1"/>
  <c r="C60" i="1"/>
  <c r="I60" i="1"/>
  <c r="J60" i="1"/>
  <c r="L60" i="1"/>
  <c r="N60" i="1"/>
  <c r="Q60" i="1"/>
  <c r="S60" i="1"/>
  <c r="T60" i="1"/>
  <c r="W60" i="1"/>
  <c r="Y60" i="1"/>
  <c r="Z60" i="1"/>
  <c r="B61" i="1"/>
  <c r="C61" i="1"/>
  <c r="I61" i="1"/>
  <c r="J61" i="1"/>
  <c r="L61" i="1"/>
  <c r="N61" i="1"/>
  <c r="Q61" i="1"/>
  <c r="S61" i="1"/>
  <c r="T61" i="1"/>
  <c r="W61" i="1"/>
  <c r="Y61" i="1"/>
  <c r="Z61" i="1"/>
  <c r="B62" i="1"/>
  <c r="C62" i="1"/>
  <c r="I62" i="1"/>
  <c r="J62" i="1"/>
  <c r="L62" i="1"/>
  <c r="N62" i="1"/>
  <c r="Q62" i="1"/>
  <c r="S62" i="1"/>
  <c r="T62" i="1"/>
  <c r="W62" i="1"/>
  <c r="Y62" i="1"/>
  <c r="Z62" i="1"/>
  <c r="B63" i="1"/>
  <c r="C63" i="1"/>
  <c r="I63" i="1"/>
  <c r="J63" i="1"/>
  <c r="L63" i="1"/>
  <c r="N63" i="1"/>
  <c r="Q63" i="1"/>
  <c r="S63" i="1"/>
  <c r="T63" i="1"/>
  <c r="W63" i="1"/>
  <c r="Y63" i="1"/>
  <c r="Z63" i="1"/>
  <c r="B64" i="1"/>
  <c r="C64" i="1"/>
  <c r="I64" i="1"/>
  <c r="J64" i="1"/>
  <c r="L64" i="1"/>
  <c r="N64" i="1"/>
  <c r="Q64" i="1"/>
  <c r="S64" i="1"/>
  <c r="T64" i="1"/>
  <c r="W64" i="1"/>
  <c r="Y64" i="1"/>
  <c r="Z64" i="1"/>
  <c r="B65" i="1"/>
  <c r="C65" i="1"/>
  <c r="I65" i="1"/>
  <c r="J65" i="1"/>
  <c r="L65" i="1"/>
  <c r="N65" i="1"/>
  <c r="Q65" i="1"/>
  <c r="S65" i="1"/>
  <c r="T65" i="1"/>
  <c r="W65" i="1"/>
  <c r="Y65" i="1"/>
  <c r="Z65" i="1"/>
  <c r="B66" i="1"/>
  <c r="C66" i="1"/>
  <c r="I66" i="1"/>
  <c r="J66" i="1"/>
  <c r="L66" i="1"/>
  <c r="N66" i="1"/>
  <c r="Q66" i="1"/>
  <c r="S66" i="1"/>
  <c r="T66" i="1"/>
  <c r="W66" i="1"/>
  <c r="Y66" i="1"/>
  <c r="Z66" i="1"/>
  <c r="B67" i="1"/>
  <c r="C67" i="1"/>
  <c r="I67" i="1"/>
  <c r="J67" i="1"/>
  <c r="L67" i="1"/>
  <c r="N67" i="1"/>
  <c r="Q67" i="1"/>
  <c r="S67" i="1"/>
  <c r="T67" i="1"/>
  <c r="W67" i="1"/>
  <c r="Y67" i="1"/>
  <c r="Z67" i="1"/>
  <c r="B68" i="1"/>
  <c r="C68" i="1"/>
  <c r="I68" i="1"/>
  <c r="J68" i="1"/>
  <c r="L68" i="1"/>
  <c r="N68" i="1"/>
  <c r="Q68" i="1"/>
  <c r="S68" i="1"/>
  <c r="T68" i="1"/>
  <c r="W68" i="1"/>
  <c r="Y68" i="1"/>
  <c r="Z68" i="1"/>
  <c r="B69" i="1"/>
  <c r="C69" i="1"/>
  <c r="I69" i="1"/>
  <c r="J69" i="1"/>
  <c r="L69" i="1"/>
  <c r="N69" i="1"/>
  <c r="Q69" i="1"/>
  <c r="S69" i="1"/>
  <c r="T69" i="1"/>
  <c r="W69" i="1"/>
  <c r="Y69" i="1"/>
  <c r="Z69" i="1"/>
  <c r="B70" i="1"/>
  <c r="C70" i="1"/>
  <c r="I70" i="1"/>
  <c r="J70" i="1"/>
  <c r="L70" i="1"/>
  <c r="N70" i="1"/>
  <c r="Q70" i="1"/>
  <c r="S70" i="1"/>
  <c r="T70" i="1"/>
  <c r="W70" i="1"/>
  <c r="Y70" i="1"/>
  <c r="Z70" i="1"/>
  <c r="B71" i="1"/>
  <c r="C71" i="1"/>
  <c r="I71" i="1"/>
  <c r="J71" i="1"/>
  <c r="L71" i="1"/>
  <c r="N71" i="1"/>
  <c r="Q71" i="1"/>
  <c r="S71" i="1"/>
  <c r="T71" i="1"/>
  <c r="W71" i="1"/>
  <c r="Y71" i="1"/>
  <c r="Z71" i="1"/>
  <c r="B72" i="1"/>
  <c r="C72" i="1"/>
  <c r="I72" i="1"/>
  <c r="J72" i="1"/>
  <c r="L72" i="1"/>
  <c r="N72" i="1"/>
  <c r="Q72" i="1"/>
  <c r="S72" i="1"/>
  <c r="T72" i="1"/>
  <c r="W72" i="1"/>
  <c r="Y72" i="1"/>
  <c r="Z72" i="1"/>
  <c r="B73" i="1"/>
  <c r="C73" i="1"/>
  <c r="I73" i="1"/>
  <c r="J73" i="1"/>
  <c r="L73" i="1"/>
  <c r="N73" i="1"/>
  <c r="Q73" i="1"/>
  <c r="S73" i="1"/>
  <c r="T73" i="1"/>
  <c r="W73" i="1"/>
  <c r="Y73" i="1"/>
  <c r="Z73" i="1"/>
  <c r="B74" i="1"/>
  <c r="C74" i="1"/>
  <c r="I74" i="1"/>
  <c r="J74" i="1"/>
  <c r="L74" i="1"/>
  <c r="N74" i="1"/>
  <c r="Q74" i="1"/>
  <c r="S74" i="1"/>
  <c r="T74" i="1"/>
  <c r="W74" i="1"/>
  <c r="Y74" i="1"/>
  <c r="Z74" i="1"/>
  <c r="B75" i="1"/>
  <c r="C75" i="1"/>
  <c r="I75" i="1"/>
  <c r="J75" i="1"/>
  <c r="L75" i="1"/>
  <c r="N75" i="1"/>
  <c r="Q75" i="1"/>
  <c r="S75" i="1"/>
  <c r="T75" i="1"/>
  <c r="W75" i="1"/>
  <c r="Y75" i="1"/>
  <c r="Z75" i="1"/>
  <c r="B76" i="1"/>
  <c r="C76" i="1"/>
  <c r="I76" i="1"/>
  <c r="J76" i="1"/>
  <c r="L76" i="1"/>
  <c r="N76" i="1"/>
  <c r="Q76" i="1"/>
  <c r="S76" i="1"/>
  <c r="T76" i="1"/>
  <c r="W76" i="1"/>
  <c r="Y76" i="1"/>
  <c r="Z76" i="1"/>
  <c r="B77" i="1"/>
  <c r="C77" i="1"/>
  <c r="I77" i="1"/>
  <c r="J77" i="1"/>
  <c r="L77" i="1"/>
  <c r="N77" i="1"/>
  <c r="Q77" i="1"/>
  <c r="S77" i="1"/>
  <c r="T77" i="1"/>
  <c r="W77" i="1"/>
  <c r="Y77" i="1"/>
  <c r="Z77" i="1"/>
  <c r="B78" i="1"/>
  <c r="C78" i="1"/>
  <c r="I78" i="1"/>
  <c r="J78" i="1"/>
  <c r="L78" i="1"/>
  <c r="N78" i="1"/>
  <c r="Q78" i="1"/>
  <c r="S78" i="1"/>
  <c r="T78" i="1"/>
  <c r="W78" i="1"/>
  <c r="Y78" i="1"/>
  <c r="Z78" i="1"/>
  <c r="B79" i="1"/>
  <c r="C79" i="1"/>
  <c r="I79" i="1"/>
  <c r="J79" i="1"/>
  <c r="L79" i="1"/>
  <c r="N79" i="1"/>
  <c r="Q79" i="1"/>
  <c r="S79" i="1"/>
  <c r="T79" i="1"/>
  <c r="W79" i="1"/>
  <c r="Y79" i="1"/>
  <c r="Z79" i="1"/>
  <c r="B80" i="1"/>
  <c r="C80" i="1"/>
  <c r="I80" i="1"/>
  <c r="J80" i="1"/>
  <c r="L80" i="1"/>
  <c r="N80" i="1"/>
  <c r="Q80" i="1"/>
  <c r="S80" i="1"/>
  <c r="T80" i="1"/>
  <c r="W80" i="1"/>
  <c r="Y80" i="1"/>
  <c r="Z80" i="1"/>
  <c r="B81" i="1"/>
  <c r="C81" i="1"/>
  <c r="I81" i="1"/>
  <c r="J81" i="1"/>
  <c r="L81" i="1"/>
  <c r="N81" i="1"/>
  <c r="Q81" i="1"/>
  <c r="S81" i="1"/>
  <c r="T81" i="1"/>
  <c r="W81" i="1"/>
  <c r="Y81" i="1"/>
  <c r="Z81" i="1"/>
  <c r="B82" i="1"/>
  <c r="C82" i="1"/>
  <c r="I82" i="1"/>
  <c r="J82" i="1"/>
  <c r="L82" i="1"/>
  <c r="N82" i="1"/>
  <c r="Q82" i="1"/>
  <c r="S82" i="1"/>
  <c r="T82" i="1"/>
  <c r="W82" i="1"/>
  <c r="Y82" i="1"/>
  <c r="Z82" i="1"/>
  <c r="B83" i="1"/>
  <c r="C83" i="1"/>
  <c r="I83" i="1"/>
  <c r="J83" i="1"/>
  <c r="L83" i="1"/>
  <c r="N83" i="1"/>
  <c r="Q83" i="1"/>
  <c r="S83" i="1"/>
  <c r="T83" i="1"/>
  <c r="W83" i="1"/>
  <c r="Y83" i="1"/>
  <c r="Z83" i="1"/>
  <c r="B84" i="1"/>
  <c r="C84" i="1"/>
  <c r="I84" i="1"/>
  <c r="J84" i="1"/>
  <c r="L84" i="1"/>
  <c r="N84" i="1"/>
  <c r="Q84" i="1"/>
  <c r="S84" i="1"/>
  <c r="T84" i="1"/>
  <c r="W84" i="1"/>
  <c r="Y84" i="1"/>
  <c r="Z84" i="1"/>
  <c r="B85" i="1"/>
  <c r="C85" i="1"/>
  <c r="I85" i="1"/>
  <c r="J85" i="1"/>
  <c r="L85" i="1"/>
  <c r="N85" i="1"/>
  <c r="Q85" i="1"/>
  <c r="S85" i="1"/>
  <c r="T85" i="1"/>
  <c r="W85" i="1"/>
  <c r="Y85" i="1"/>
  <c r="Z85" i="1"/>
  <c r="B86" i="1"/>
  <c r="C86" i="1"/>
  <c r="I86" i="1"/>
  <c r="J86" i="1"/>
  <c r="L86" i="1"/>
  <c r="N86" i="1"/>
  <c r="Q86" i="1"/>
  <c r="S86" i="1"/>
  <c r="T86" i="1"/>
  <c r="W86" i="1"/>
  <c r="Y86" i="1"/>
  <c r="Z86" i="1"/>
  <c r="B87" i="1"/>
  <c r="C87" i="1"/>
  <c r="I87" i="1"/>
  <c r="J87" i="1"/>
  <c r="L87" i="1"/>
  <c r="N87" i="1"/>
  <c r="Q87" i="1"/>
  <c r="S87" i="1"/>
  <c r="T87" i="1"/>
  <c r="W87" i="1"/>
  <c r="Y87" i="1"/>
  <c r="Z87" i="1"/>
  <c r="B88" i="1"/>
  <c r="C88" i="1"/>
  <c r="I88" i="1"/>
  <c r="J88" i="1"/>
  <c r="L88" i="1"/>
  <c r="N88" i="1"/>
  <c r="Q88" i="1"/>
  <c r="S88" i="1"/>
  <c r="T88" i="1"/>
  <c r="W88" i="1"/>
  <c r="Y88" i="1"/>
  <c r="Z88" i="1"/>
  <c r="B89" i="1"/>
  <c r="C89" i="1"/>
  <c r="I89" i="1"/>
  <c r="J89" i="1"/>
  <c r="L89" i="1"/>
  <c r="N89" i="1"/>
  <c r="Q89" i="1"/>
  <c r="S89" i="1"/>
  <c r="T89" i="1"/>
  <c r="W89" i="1"/>
  <c r="Y89" i="1"/>
  <c r="Z89" i="1"/>
  <c r="B90" i="1"/>
  <c r="C90" i="1"/>
  <c r="I90" i="1"/>
  <c r="J90" i="1"/>
  <c r="L90" i="1"/>
  <c r="N90" i="1"/>
  <c r="Q90" i="1"/>
  <c r="S90" i="1"/>
  <c r="T90" i="1"/>
  <c r="W90" i="1"/>
  <c r="Y90" i="1"/>
  <c r="Z90" i="1"/>
  <c r="B91" i="1"/>
  <c r="C91" i="1"/>
  <c r="I91" i="1"/>
  <c r="J91" i="1"/>
  <c r="L91" i="1"/>
  <c r="N91" i="1"/>
  <c r="Q91" i="1"/>
  <c r="S91" i="1"/>
  <c r="T91" i="1"/>
  <c r="W91" i="1"/>
  <c r="Y91" i="1"/>
  <c r="Z91" i="1"/>
  <c r="B92" i="1"/>
  <c r="C92" i="1"/>
  <c r="I92" i="1"/>
  <c r="J92" i="1"/>
  <c r="L92" i="1"/>
  <c r="N92" i="1"/>
  <c r="Q92" i="1"/>
  <c r="S92" i="1"/>
  <c r="T92" i="1"/>
  <c r="W92" i="1"/>
  <c r="Y92" i="1"/>
  <c r="Z92" i="1"/>
  <c r="B93" i="1"/>
  <c r="C93" i="1"/>
  <c r="I93" i="1"/>
  <c r="J93" i="1"/>
  <c r="L93" i="1"/>
  <c r="N93" i="1"/>
  <c r="Q93" i="1"/>
  <c r="S93" i="1"/>
  <c r="T93" i="1"/>
  <c r="W93" i="1"/>
  <c r="Y93" i="1"/>
  <c r="Z93" i="1"/>
  <c r="B94" i="1"/>
  <c r="C94" i="1"/>
  <c r="I94" i="1"/>
  <c r="J94" i="1"/>
  <c r="L94" i="1"/>
  <c r="N94" i="1"/>
  <c r="Q94" i="1"/>
  <c r="S94" i="1"/>
  <c r="T94" i="1"/>
  <c r="W94" i="1"/>
  <c r="Y94" i="1"/>
  <c r="Z94" i="1"/>
  <c r="B95" i="1"/>
  <c r="C95" i="1"/>
  <c r="I95" i="1"/>
  <c r="J95" i="1"/>
  <c r="L95" i="1"/>
  <c r="N95" i="1"/>
  <c r="Q95" i="1"/>
  <c r="S95" i="1"/>
  <c r="T95" i="1"/>
  <c r="W95" i="1"/>
  <c r="Y95" i="1"/>
  <c r="Z95" i="1"/>
  <c r="B96" i="1"/>
  <c r="C96" i="1"/>
  <c r="I96" i="1"/>
  <c r="J96" i="1"/>
  <c r="L96" i="1"/>
  <c r="N96" i="1"/>
  <c r="Q96" i="1"/>
  <c r="S96" i="1"/>
  <c r="T96" i="1"/>
  <c r="W96" i="1"/>
  <c r="Y96" i="1"/>
  <c r="Z96" i="1"/>
  <c r="B97" i="1"/>
  <c r="C97" i="1"/>
  <c r="I97" i="1"/>
  <c r="J97" i="1"/>
  <c r="L97" i="1"/>
  <c r="N97" i="1"/>
  <c r="Q97" i="1"/>
  <c r="S97" i="1"/>
  <c r="T97" i="1"/>
  <c r="W97" i="1"/>
  <c r="Y97" i="1"/>
  <c r="Z97" i="1"/>
  <c r="B98" i="1"/>
  <c r="C98" i="1"/>
  <c r="I98" i="1"/>
  <c r="J98" i="1"/>
  <c r="L98" i="1"/>
  <c r="N98" i="1"/>
  <c r="Q98" i="1"/>
  <c r="S98" i="1"/>
  <c r="T98" i="1"/>
  <c r="W98" i="1"/>
  <c r="Y98" i="1"/>
  <c r="Z98" i="1"/>
  <c r="B99" i="1"/>
  <c r="C99" i="1"/>
  <c r="I99" i="1"/>
  <c r="J99" i="1"/>
  <c r="L99" i="1"/>
  <c r="N99" i="1"/>
  <c r="Q99" i="1"/>
  <c r="S99" i="1"/>
  <c r="T99" i="1"/>
  <c r="W99" i="1"/>
  <c r="Y99" i="1"/>
  <c r="Z99" i="1"/>
  <c r="B100" i="1"/>
  <c r="C100" i="1"/>
  <c r="I100" i="1"/>
  <c r="J100" i="1"/>
  <c r="L100" i="1"/>
  <c r="N100" i="1"/>
  <c r="Q100" i="1"/>
  <c r="S100" i="1"/>
  <c r="T100" i="1"/>
  <c r="W100" i="1"/>
  <c r="Y100" i="1"/>
  <c r="Z100" i="1"/>
  <c r="B101" i="1"/>
  <c r="C101" i="1"/>
  <c r="I101" i="1"/>
  <c r="J101" i="1"/>
  <c r="L101" i="1"/>
  <c r="N101" i="1"/>
  <c r="Q101" i="1"/>
  <c r="S101" i="1"/>
  <c r="T101" i="1"/>
  <c r="W101" i="1"/>
  <c r="Y101" i="1"/>
  <c r="Z101" i="1"/>
  <c r="B102" i="1"/>
  <c r="C102" i="1"/>
  <c r="I102" i="1"/>
  <c r="J102" i="1"/>
  <c r="L102" i="1"/>
  <c r="N102" i="1"/>
  <c r="Q102" i="1"/>
  <c r="S102" i="1"/>
  <c r="T102" i="1"/>
  <c r="W102" i="1"/>
  <c r="Y102" i="1"/>
  <c r="Z102" i="1"/>
  <c r="B103" i="1"/>
  <c r="C103" i="1"/>
  <c r="I103" i="1"/>
  <c r="J103" i="1"/>
  <c r="L103" i="1"/>
  <c r="N103" i="1"/>
  <c r="Q103" i="1"/>
  <c r="S103" i="1"/>
  <c r="T103" i="1"/>
  <c r="W103" i="1"/>
  <c r="Y103" i="1"/>
  <c r="Z103" i="1"/>
  <c r="B104" i="1"/>
  <c r="C104" i="1"/>
  <c r="I104" i="1"/>
  <c r="J104" i="1"/>
  <c r="L104" i="1"/>
  <c r="N104" i="1"/>
  <c r="Q104" i="1"/>
  <c r="S104" i="1"/>
  <c r="T104" i="1"/>
  <c r="W104" i="1"/>
  <c r="Y104" i="1"/>
  <c r="Z104" i="1"/>
  <c r="B105" i="1"/>
  <c r="C105" i="1"/>
  <c r="I105" i="1"/>
  <c r="J105" i="1"/>
  <c r="L105" i="1"/>
  <c r="N105" i="1"/>
  <c r="Q105" i="1"/>
  <c r="S105" i="1"/>
  <c r="T105" i="1"/>
  <c r="W105" i="1"/>
  <c r="Y105" i="1"/>
  <c r="Z105" i="1"/>
  <c r="B106" i="1"/>
  <c r="C106" i="1"/>
  <c r="I106" i="1"/>
  <c r="J106" i="1"/>
  <c r="L106" i="1"/>
  <c r="N106" i="1"/>
  <c r="Q106" i="1"/>
  <c r="S106" i="1"/>
  <c r="T106" i="1"/>
  <c r="W106" i="1"/>
  <c r="Y106" i="1"/>
  <c r="Z106" i="1"/>
  <c r="B107" i="1"/>
  <c r="C107" i="1"/>
  <c r="I107" i="1"/>
  <c r="J107" i="1"/>
  <c r="L107" i="1"/>
  <c r="N107" i="1"/>
  <c r="Q107" i="1"/>
  <c r="S107" i="1"/>
  <c r="T107" i="1"/>
  <c r="W107" i="1"/>
  <c r="Y107" i="1"/>
  <c r="Z107" i="1"/>
  <c r="B108" i="1"/>
  <c r="C108" i="1"/>
  <c r="I108" i="1"/>
  <c r="J108" i="1"/>
  <c r="L108" i="1"/>
  <c r="N108" i="1"/>
  <c r="Q108" i="1"/>
  <c r="S108" i="1"/>
  <c r="T108" i="1"/>
  <c r="W108" i="1"/>
  <c r="Y108" i="1"/>
  <c r="Z108" i="1"/>
  <c r="B109" i="1"/>
  <c r="C109" i="1"/>
  <c r="I109" i="1"/>
  <c r="J109" i="1"/>
  <c r="L109" i="1"/>
  <c r="N109" i="1"/>
  <c r="Q109" i="1"/>
  <c r="S109" i="1"/>
  <c r="T109" i="1"/>
  <c r="W109" i="1"/>
  <c r="Y109" i="1"/>
  <c r="Z109" i="1"/>
  <c r="B110" i="1"/>
  <c r="C110" i="1"/>
  <c r="I110" i="1"/>
  <c r="J110" i="1"/>
  <c r="L110" i="1"/>
  <c r="N110" i="1"/>
  <c r="Q110" i="1"/>
  <c r="S110" i="1"/>
  <c r="T110" i="1"/>
  <c r="W110" i="1"/>
  <c r="Y110" i="1"/>
  <c r="Z110" i="1"/>
  <c r="B111" i="1"/>
  <c r="C111" i="1"/>
  <c r="I111" i="1"/>
  <c r="J111" i="1"/>
  <c r="L111" i="1"/>
  <c r="N111" i="1"/>
  <c r="Q111" i="1"/>
  <c r="S111" i="1"/>
  <c r="T111" i="1"/>
  <c r="W111" i="1"/>
  <c r="Y111" i="1"/>
  <c r="Z111" i="1"/>
  <c r="B112" i="1"/>
  <c r="C112" i="1"/>
  <c r="I112" i="1"/>
  <c r="J112" i="1"/>
  <c r="L112" i="1"/>
  <c r="N112" i="1"/>
  <c r="Q112" i="1"/>
  <c r="S112" i="1"/>
  <c r="T112" i="1"/>
  <c r="W112" i="1"/>
  <c r="Y112" i="1"/>
  <c r="Z112" i="1"/>
  <c r="B113" i="1"/>
  <c r="C113" i="1"/>
  <c r="I113" i="1"/>
  <c r="J113" i="1"/>
  <c r="L113" i="1"/>
  <c r="N113" i="1"/>
  <c r="Q113" i="1"/>
  <c r="S113" i="1"/>
  <c r="T113" i="1"/>
  <c r="W113" i="1"/>
  <c r="Y113" i="1"/>
  <c r="Z113" i="1"/>
  <c r="B114" i="1"/>
  <c r="C114" i="1"/>
  <c r="I114" i="1"/>
  <c r="J114" i="1"/>
  <c r="L114" i="1"/>
  <c r="N114" i="1"/>
  <c r="Q114" i="1"/>
  <c r="S114" i="1"/>
  <c r="T114" i="1"/>
  <c r="W114" i="1"/>
  <c r="Y114" i="1"/>
  <c r="Z114" i="1"/>
  <c r="B115" i="1"/>
  <c r="C115" i="1"/>
  <c r="I115" i="1"/>
  <c r="J115" i="1"/>
  <c r="L115" i="1"/>
  <c r="N115" i="1"/>
  <c r="Q115" i="1"/>
  <c r="S115" i="1"/>
  <c r="T115" i="1"/>
  <c r="W115" i="1"/>
  <c r="Y115" i="1"/>
  <c r="Z115" i="1"/>
  <c r="B116" i="1"/>
  <c r="C116" i="1"/>
  <c r="I116" i="1"/>
  <c r="J116" i="1"/>
  <c r="L116" i="1"/>
  <c r="N116" i="1"/>
  <c r="Q116" i="1"/>
  <c r="S116" i="1"/>
  <c r="T116" i="1"/>
  <c r="W116" i="1"/>
  <c r="Y116" i="1"/>
  <c r="Z116" i="1"/>
  <c r="B117" i="1"/>
  <c r="C117" i="1"/>
  <c r="I117" i="1"/>
  <c r="J117" i="1"/>
  <c r="L117" i="1"/>
  <c r="N117" i="1"/>
  <c r="Q117" i="1"/>
  <c r="S117" i="1"/>
  <c r="T117" i="1"/>
  <c r="W117" i="1"/>
  <c r="Y117" i="1"/>
  <c r="Z117" i="1"/>
  <c r="B118" i="1"/>
  <c r="C118" i="1"/>
  <c r="I118" i="1"/>
  <c r="J118" i="1"/>
  <c r="L118" i="1"/>
  <c r="N118" i="1"/>
  <c r="Q118" i="1"/>
  <c r="S118" i="1"/>
  <c r="T118" i="1"/>
  <c r="W118" i="1"/>
  <c r="Y118" i="1"/>
  <c r="Z118" i="1"/>
  <c r="B119" i="1"/>
  <c r="C119" i="1"/>
  <c r="I119" i="1"/>
  <c r="J119" i="1"/>
  <c r="L119" i="1"/>
  <c r="N119" i="1"/>
  <c r="Q119" i="1"/>
  <c r="S119" i="1"/>
  <c r="T119" i="1"/>
  <c r="W119" i="1"/>
  <c r="Y119" i="1"/>
  <c r="Z119" i="1"/>
  <c r="B120" i="1"/>
  <c r="C120" i="1"/>
  <c r="I120" i="1"/>
  <c r="J120" i="1"/>
  <c r="L120" i="1"/>
  <c r="N120" i="1"/>
  <c r="Q120" i="1"/>
  <c r="S120" i="1"/>
  <c r="T120" i="1"/>
  <c r="W120" i="1"/>
  <c r="Y120" i="1"/>
  <c r="Z120" i="1"/>
  <c r="B121" i="1"/>
  <c r="C121" i="1"/>
  <c r="I121" i="1"/>
  <c r="J121" i="1"/>
  <c r="L121" i="1"/>
  <c r="N121" i="1"/>
  <c r="Q121" i="1"/>
  <c r="S121" i="1"/>
  <c r="T121" i="1"/>
  <c r="W121" i="1"/>
  <c r="Y121" i="1"/>
  <c r="Z121" i="1"/>
  <c r="B122" i="1"/>
  <c r="C122" i="1"/>
  <c r="I122" i="1"/>
  <c r="J122" i="1"/>
  <c r="L122" i="1"/>
  <c r="N122" i="1"/>
  <c r="Q122" i="1"/>
  <c r="S122" i="1"/>
  <c r="T122" i="1"/>
  <c r="W122" i="1"/>
  <c r="Y122" i="1"/>
  <c r="Z122" i="1"/>
  <c r="B123" i="1"/>
  <c r="C123" i="1"/>
  <c r="I123" i="1"/>
  <c r="J123" i="1"/>
  <c r="L123" i="1"/>
  <c r="N123" i="1"/>
  <c r="Q123" i="1"/>
  <c r="S123" i="1"/>
  <c r="T123" i="1"/>
  <c r="W123" i="1"/>
  <c r="Y123" i="1"/>
  <c r="Z123" i="1"/>
  <c r="B124" i="1"/>
  <c r="C124" i="1"/>
  <c r="I124" i="1"/>
  <c r="J124" i="1"/>
  <c r="L124" i="1"/>
  <c r="N124" i="1"/>
  <c r="Q124" i="1"/>
  <c r="S124" i="1"/>
  <c r="T124" i="1"/>
  <c r="W124" i="1"/>
  <c r="Y124" i="1"/>
  <c r="Z124" i="1"/>
  <c r="B125" i="1"/>
  <c r="C125" i="1"/>
  <c r="I125" i="1"/>
  <c r="J125" i="1"/>
  <c r="L125" i="1"/>
  <c r="N125" i="1"/>
  <c r="Q125" i="1"/>
  <c r="S125" i="1"/>
  <c r="T125" i="1"/>
  <c r="W125" i="1"/>
  <c r="Y125" i="1"/>
  <c r="Z125" i="1"/>
  <c r="B126" i="1"/>
  <c r="C126" i="1"/>
  <c r="I126" i="1"/>
  <c r="J126" i="1"/>
  <c r="L126" i="1"/>
  <c r="N126" i="1"/>
  <c r="Q126" i="1"/>
  <c r="S126" i="1"/>
  <c r="T126" i="1"/>
  <c r="W126" i="1"/>
  <c r="Y126" i="1"/>
  <c r="Z126" i="1"/>
  <c r="B127" i="1"/>
  <c r="C127" i="1"/>
  <c r="I127" i="1"/>
  <c r="J127" i="1"/>
  <c r="L127" i="1"/>
  <c r="N127" i="1"/>
  <c r="Q127" i="1"/>
  <c r="S127" i="1"/>
  <c r="T127" i="1"/>
  <c r="W127" i="1"/>
  <c r="Y127" i="1"/>
  <c r="Z127" i="1"/>
  <c r="B128" i="1"/>
  <c r="C128" i="1"/>
  <c r="I128" i="1"/>
  <c r="J128" i="1"/>
  <c r="L128" i="1"/>
  <c r="N128" i="1"/>
  <c r="Q128" i="1"/>
  <c r="S128" i="1"/>
  <c r="T128" i="1"/>
  <c r="W128" i="1"/>
  <c r="Y128" i="1"/>
  <c r="Z128" i="1"/>
  <c r="B129" i="1"/>
  <c r="C129" i="1"/>
  <c r="I129" i="1"/>
  <c r="J129" i="1"/>
  <c r="L129" i="1"/>
  <c r="N129" i="1"/>
  <c r="Q129" i="1"/>
  <c r="S129" i="1"/>
  <c r="T129" i="1"/>
  <c r="W129" i="1"/>
  <c r="Y129" i="1"/>
  <c r="Z129" i="1"/>
  <c r="B130" i="1"/>
  <c r="C130" i="1"/>
  <c r="I130" i="1"/>
  <c r="J130" i="1"/>
  <c r="L130" i="1"/>
  <c r="N130" i="1"/>
  <c r="Q130" i="1"/>
  <c r="S130" i="1"/>
  <c r="T130" i="1"/>
  <c r="W130" i="1"/>
  <c r="Y130" i="1"/>
  <c r="Z130" i="1"/>
  <c r="B131" i="1"/>
  <c r="C131" i="1"/>
  <c r="I131" i="1"/>
  <c r="J131" i="1"/>
  <c r="L131" i="1"/>
  <c r="N131" i="1"/>
  <c r="Q131" i="1"/>
  <c r="S131" i="1"/>
  <c r="T131" i="1"/>
  <c r="W131" i="1"/>
  <c r="Y131" i="1"/>
  <c r="Z131" i="1"/>
  <c r="B132" i="1"/>
  <c r="C132" i="1"/>
  <c r="I132" i="1"/>
  <c r="J132" i="1"/>
  <c r="L132" i="1"/>
  <c r="N132" i="1"/>
  <c r="Q132" i="1"/>
  <c r="S132" i="1"/>
  <c r="T132" i="1"/>
  <c r="W132" i="1"/>
  <c r="Y132" i="1"/>
  <c r="Z132" i="1"/>
  <c r="B133" i="1"/>
  <c r="C133" i="1"/>
  <c r="I133" i="1"/>
  <c r="J133" i="1"/>
  <c r="L133" i="1"/>
  <c r="N133" i="1"/>
  <c r="Q133" i="1"/>
  <c r="S133" i="1"/>
  <c r="T133" i="1"/>
  <c r="W133" i="1"/>
  <c r="Y133" i="1"/>
  <c r="Z133" i="1"/>
  <c r="B134" i="1"/>
  <c r="C134" i="1"/>
  <c r="I134" i="1"/>
  <c r="J134" i="1"/>
  <c r="L134" i="1"/>
  <c r="N134" i="1"/>
  <c r="Q134" i="1"/>
  <c r="S134" i="1"/>
  <c r="T134" i="1"/>
  <c r="W134" i="1"/>
  <c r="Y134" i="1"/>
  <c r="Z134" i="1"/>
  <c r="B135" i="1"/>
  <c r="C135" i="1"/>
  <c r="I135" i="1"/>
  <c r="J135" i="1"/>
  <c r="L135" i="1"/>
  <c r="N135" i="1"/>
  <c r="Q135" i="1"/>
  <c r="S135" i="1"/>
  <c r="T135" i="1"/>
  <c r="W135" i="1"/>
  <c r="Y135" i="1"/>
  <c r="Z135" i="1"/>
  <c r="B136" i="1"/>
  <c r="C136" i="1"/>
  <c r="I136" i="1"/>
  <c r="J136" i="1"/>
  <c r="L136" i="1"/>
  <c r="N136" i="1"/>
  <c r="Q136" i="1"/>
  <c r="S136" i="1"/>
  <c r="T136" i="1"/>
  <c r="W136" i="1"/>
  <c r="Y136" i="1"/>
  <c r="Z136" i="1"/>
  <c r="B137" i="1"/>
  <c r="C137" i="1"/>
  <c r="I137" i="1"/>
  <c r="J137" i="1"/>
  <c r="L137" i="1"/>
  <c r="N137" i="1"/>
  <c r="Q137" i="1"/>
  <c r="S137" i="1"/>
  <c r="T137" i="1"/>
  <c r="W137" i="1"/>
  <c r="Y137" i="1"/>
  <c r="Z137" i="1"/>
  <c r="B138" i="1"/>
  <c r="C138" i="1"/>
  <c r="I138" i="1"/>
  <c r="J138" i="1"/>
  <c r="L138" i="1"/>
  <c r="N138" i="1"/>
  <c r="Q138" i="1"/>
  <c r="S138" i="1"/>
  <c r="T138" i="1"/>
  <c r="W138" i="1"/>
  <c r="Y138" i="1"/>
  <c r="Z138" i="1"/>
  <c r="B139" i="1"/>
  <c r="C139" i="1"/>
  <c r="I139" i="1"/>
  <c r="J139" i="1"/>
  <c r="L139" i="1"/>
  <c r="N139" i="1"/>
  <c r="Q139" i="1"/>
  <c r="S139" i="1"/>
  <c r="T139" i="1"/>
  <c r="W139" i="1"/>
  <c r="Y139" i="1"/>
  <c r="Z139" i="1"/>
  <c r="B140" i="1"/>
  <c r="C140" i="1"/>
  <c r="I140" i="1"/>
  <c r="J140" i="1"/>
  <c r="L140" i="1"/>
  <c r="N140" i="1"/>
  <c r="Q140" i="1"/>
  <c r="S140" i="1"/>
  <c r="T140" i="1"/>
  <c r="W140" i="1"/>
  <c r="Y140" i="1"/>
  <c r="Z140" i="1"/>
  <c r="B141" i="1"/>
  <c r="C141" i="1"/>
  <c r="I141" i="1"/>
  <c r="J141" i="1"/>
  <c r="L141" i="1"/>
  <c r="N141" i="1"/>
  <c r="Q141" i="1"/>
  <c r="S141" i="1"/>
  <c r="T141" i="1"/>
  <c r="W141" i="1"/>
  <c r="Y141" i="1"/>
  <c r="Z141" i="1"/>
  <c r="B142" i="1"/>
  <c r="C142" i="1"/>
  <c r="I142" i="1"/>
  <c r="J142" i="1"/>
  <c r="L142" i="1"/>
  <c r="N142" i="1"/>
  <c r="Q142" i="1"/>
  <c r="S142" i="1"/>
  <c r="T142" i="1"/>
  <c r="W142" i="1"/>
  <c r="Y142" i="1"/>
  <c r="Z142" i="1"/>
  <c r="B143" i="1"/>
  <c r="C143" i="1"/>
  <c r="I143" i="1"/>
  <c r="J143" i="1"/>
  <c r="L143" i="1"/>
  <c r="N143" i="1"/>
  <c r="Q143" i="1"/>
  <c r="S143" i="1"/>
  <c r="T143" i="1"/>
  <c r="W143" i="1"/>
  <c r="Y143" i="1"/>
  <c r="Z143" i="1"/>
  <c r="B144" i="1"/>
  <c r="C144" i="1"/>
  <c r="I144" i="1"/>
  <c r="J144" i="1"/>
  <c r="L144" i="1"/>
  <c r="N144" i="1"/>
  <c r="Q144" i="1"/>
  <c r="S144" i="1"/>
  <c r="T144" i="1"/>
  <c r="W144" i="1"/>
  <c r="Y144" i="1"/>
  <c r="Z144" i="1"/>
  <c r="B145" i="1"/>
  <c r="C145" i="1"/>
  <c r="I145" i="1"/>
  <c r="J145" i="1"/>
  <c r="L145" i="1"/>
  <c r="N145" i="1"/>
  <c r="Q145" i="1"/>
  <c r="S145" i="1"/>
  <c r="T145" i="1"/>
  <c r="W145" i="1"/>
  <c r="Y145" i="1"/>
  <c r="Z145" i="1"/>
  <c r="B146" i="1"/>
  <c r="C146" i="1"/>
  <c r="I146" i="1"/>
  <c r="J146" i="1"/>
  <c r="L146" i="1"/>
  <c r="N146" i="1"/>
  <c r="Q146" i="1"/>
  <c r="S146" i="1"/>
  <c r="T146" i="1"/>
  <c r="W146" i="1"/>
  <c r="Y146" i="1"/>
  <c r="Z146" i="1"/>
  <c r="B147" i="1"/>
  <c r="C147" i="1"/>
  <c r="I147" i="1"/>
  <c r="J147" i="1"/>
  <c r="L147" i="1"/>
  <c r="N147" i="1"/>
  <c r="Q147" i="1"/>
  <c r="S147" i="1"/>
  <c r="T147" i="1"/>
  <c r="W147" i="1"/>
  <c r="Y147" i="1"/>
  <c r="Z147" i="1"/>
  <c r="B148" i="1"/>
  <c r="C148" i="1"/>
  <c r="I148" i="1"/>
  <c r="J148" i="1"/>
  <c r="L148" i="1"/>
  <c r="N148" i="1"/>
  <c r="Q148" i="1"/>
  <c r="S148" i="1"/>
  <c r="T148" i="1"/>
  <c r="W148" i="1"/>
  <c r="Y148" i="1"/>
  <c r="Z148" i="1"/>
  <c r="B149" i="1"/>
  <c r="C149" i="1"/>
  <c r="I149" i="1"/>
  <c r="J149" i="1"/>
  <c r="L149" i="1"/>
  <c r="N149" i="1"/>
  <c r="Q149" i="1"/>
  <c r="S149" i="1"/>
  <c r="T149" i="1"/>
  <c r="W149" i="1"/>
  <c r="Y149" i="1"/>
  <c r="Z149" i="1"/>
  <c r="B150" i="1"/>
  <c r="C150" i="1"/>
  <c r="I150" i="1"/>
  <c r="J150" i="1"/>
  <c r="L150" i="1"/>
  <c r="N150" i="1"/>
  <c r="Q150" i="1"/>
  <c r="S150" i="1"/>
  <c r="T150" i="1"/>
  <c r="W150" i="1"/>
  <c r="Y150" i="1"/>
  <c r="Z150" i="1"/>
  <c r="B151" i="1"/>
  <c r="C151" i="1"/>
  <c r="I151" i="1"/>
  <c r="J151" i="1"/>
  <c r="L151" i="1"/>
  <c r="N151" i="1"/>
  <c r="Q151" i="1"/>
  <c r="S151" i="1"/>
  <c r="T151" i="1"/>
  <c r="W151" i="1"/>
  <c r="Y151" i="1"/>
  <c r="Z151" i="1"/>
  <c r="B152" i="1"/>
  <c r="C152" i="1"/>
  <c r="I152" i="1"/>
  <c r="J152" i="1"/>
  <c r="L152" i="1"/>
  <c r="N152" i="1"/>
  <c r="Q152" i="1"/>
  <c r="S152" i="1"/>
  <c r="T152" i="1"/>
  <c r="W152" i="1"/>
  <c r="Y152" i="1"/>
  <c r="Z152" i="1"/>
  <c r="B153" i="1"/>
  <c r="C153" i="1"/>
  <c r="I153" i="1"/>
  <c r="J153" i="1"/>
  <c r="L153" i="1"/>
  <c r="N153" i="1"/>
  <c r="Q153" i="1"/>
  <c r="S153" i="1"/>
  <c r="T153" i="1"/>
  <c r="W153" i="1"/>
  <c r="Y153" i="1"/>
  <c r="Z153" i="1"/>
  <c r="B154" i="1"/>
  <c r="C154" i="1"/>
  <c r="I154" i="1"/>
  <c r="J154" i="1"/>
  <c r="L154" i="1"/>
  <c r="N154" i="1"/>
  <c r="Q154" i="1"/>
  <c r="S154" i="1"/>
  <c r="T154" i="1"/>
  <c r="W154" i="1"/>
  <c r="Y154" i="1"/>
  <c r="Z154" i="1"/>
  <c r="B155" i="1"/>
  <c r="C155" i="1"/>
  <c r="I155" i="1"/>
  <c r="J155" i="1"/>
  <c r="L155" i="1"/>
  <c r="N155" i="1"/>
  <c r="Q155" i="1"/>
  <c r="S155" i="1"/>
  <c r="T155" i="1"/>
  <c r="W155" i="1"/>
  <c r="Y155" i="1"/>
  <c r="Z155" i="1"/>
  <c r="B156" i="1"/>
  <c r="C156" i="1"/>
  <c r="I156" i="1"/>
  <c r="J156" i="1"/>
  <c r="L156" i="1"/>
  <c r="N156" i="1"/>
  <c r="Q156" i="1"/>
  <c r="S156" i="1"/>
  <c r="T156" i="1"/>
  <c r="W156" i="1"/>
  <c r="Y156" i="1"/>
  <c r="Z156" i="1"/>
  <c r="B157" i="1"/>
  <c r="C157" i="1"/>
  <c r="I157" i="1"/>
  <c r="J157" i="1"/>
  <c r="L157" i="1"/>
  <c r="N157" i="1"/>
  <c r="Q157" i="1"/>
  <c r="S157" i="1"/>
  <c r="T157" i="1"/>
  <c r="W157" i="1"/>
  <c r="Y157" i="1"/>
  <c r="Z157" i="1"/>
  <c r="B158" i="1"/>
  <c r="C158" i="1"/>
  <c r="I158" i="1"/>
  <c r="J158" i="1"/>
  <c r="L158" i="1"/>
  <c r="N158" i="1"/>
  <c r="Q158" i="1"/>
  <c r="S158" i="1"/>
  <c r="T158" i="1"/>
  <c r="W158" i="1"/>
  <c r="Y158" i="1"/>
  <c r="Z158" i="1"/>
  <c r="B159" i="1"/>
  <c r="C159" i="1"/>
  <c r="I159" i="1"/>
  <c r="J159" i="1"/>
  <c r="L159" i="1"/>
  <c r="N159" i="1"/>
  <c r="Q159" i="1"/>
  <c r="S159" i="1"/>
  <c r="T159" i="1"/>
  <c r="W159" i="1"/>
  <c r="Y159" i="1"/>
  <c r="Z159" i="1"/>
  <c r="B160" i="1"/>
  <c r="C160" i="1"/>
  <c r="I160" i="1"/>
  <c r="J160" i="1"/>
  <c r="L160" i="1"/>
  <c r="N160" i="1"/>
  <c r="Q160" i="1"/>
  <c r="S160" i="1"/>
  <c r="T160" i="1"/>
  <c r="W160" i="1"/>
  <c r="Y160" i="1"/>
  <c r="Z160" i="1"/>
  <c r="B161" i="1"/>
  <c r="C161" i="1"/>
  <c r="I161" i="1"/>
  <c r="J161" i="1"/>
  <c r="L161" i="1"/>
  <c r="N161" i="1"/>
  <c r="Q161" i="1"/>
  <c r="S161" i="1"/>
  <c r="T161" i="1"/>
  <c r="W161" i="1"/>
  <c r="Y161" i="1"/>
  <c r="Z161" i="1"/>
  <c r="B162" i="1"/>
  <c r="C162" i="1"/>
  <c r="I162" i="1"/>
  <c r="J162" i="1"/>
  <c r="L162" i="1"/>
  <c r="N162" i="1"/>
  <c r="Q162" i="1"/>
  <c r="S162" i="1"/>
  <c r="T162" i="1"/>
  <c r="W162" i="1"/>
  <c r="Y162" i="1"/>
  <c r="Z162" i="1"/>
  <c r="B163" i="1"/>
  <c r="C163" i="1"/>
  <c r="I163" i="1"/>
  <c r="J163" i="1"/>
  <c r="L163" i="1"/>
  <c r="N163" i="1"/>
  <c r="Q163" i="1"/>
  <c r="S163" i="1"/>
  <c r="T163" i="1"/>
  <c r="W163" i="1"/>
  <c r="Y163" i="1"/>
  <c r="Z163" i="1"/>
  <c r="B164" i="1"/>
  <c r="C164" i="1"/>
  <c r="I164" i="1"/>
  <c r="J164" i="1"/>
  <c r="L164" i="1"/>
  <c r="N164" i="1"/>
  <c r="Q164" i="1"/>
  <c r="S164" i="1"/>
  <c r="T164" i="1"/>
  <c r="W164" i="1"/>
  <c r="Y164" i="1"/>
  <c r="Z164" i="1"/>
  <c r="B165" i="1"/>
  <c r="C165" i="1"/>
  <c r="I165" i="1"/>
  <c r="J165" i="1"/>
  <c r="L165" i="1"/>
  <c r="N165" i="1"/>
  <c r="Q165" i="1"/>
  <c r="S165" i="1"/>
  <c r="T165" i="1"/>
  <c r="W165" i="1"/>
  <c r="Y165" i="1"/>
  <c r="Z165" i="1"/>
  <c r="B166" i="1"/>
  <c r="C166" i="1"/>
  <c r="I166" i="1"/>
  <c r="J166" i="1"/>
  <c r="L166" i="1"/>
  <c r="N166" i="1"/>
  <c r="Q166" i="1"/>
  <c r="S166" i="1"/>
  <c r="T166" i="1"/>
  <c r="W166" i="1"/>
  <c r="Y166" i="1"/>
  <c r="Z166" i="1"/>
  <c r="B167" i="1"/>
  <c r="C167" i="1"/>
  <c r="I167" i="1"/>
  <c r="J167" i="1"/>
  <c r="L167" i="1"/>
  <c r="N167" i="1"/>
  <c r="Q167" i="1"/>
  <c r="S167" i="1"/>
  <c r="T167" i="1"/>
  <c r="W167" i="1"/>
  <c r="Y167" i="1"/>
  <c r="Z167" i="1"/>
  <c r="B168" i="1"/>
  <c r="C168" i="1"/>
  <c r="I168" i="1"/>
  <c r="J168" i="1"/>
  <c r="L168" i="1"/>
  <c r="N168" i="1"/>
  <c r="Q168" i="1"/>
  <c r="S168" i="1"/>
  <c r="T168" i="1"/>
  <c r="W168" i="1"/>
  <c r="Y168" i="1"/>
  <c r="Z168" i="1"/>
  <c r="B169" i="1"/>
  <c r="C169" i="1"/>
  <c r="I169" i="1"/>
  <c r="J169" i="1"/>
  <c r="L169" i="1"/>
  <c r="N169" i="1"/>
  <c r="Q169" i="1"/>
  <c r="S169" i="1"/>
  <c r="T169" i="1"/>
  <c r="W169" i="1"/>
  <c r="Y169" i="1"/>
  <c r="Z169" i="1"/>
  <c r="B170" i="1"/>
  <c r="C170" i="1"/>
  <c r="I170" i="1"/>
  <c r="J170" i="1"/>
  <c r="L170" i="1"/>
  <c r="N170" i="1"/>
  <c r="Q170" i="1"/>
  <c r="S170" i="1"/>
  <c r="T170" i="1"/>
  <c r="W170" i="1"/>
  <c r="Y170" i="1"/>
  <c r="Z170" i="1"/>
  <c r="B171" i="1"/>
  <c r="C171" i="1"/>
  <c r="I171" i="1"/>
  <c r="J171" i="1"/>
  <c r="L171" i="1"/>
  <c r="N171" i="1"/>
  <c r="Q171" i="1"/>
  <c r="S171" i="1"/>
  <c r="T171" i="1"/>
  <c r="W171" i="1"/>
  <c r="Y171" i="1"/>
  <c r="Z171" i="1"/>
  <c r="B172" i="1"/>
  <c r="C172" i="1"/>
  <c r="I172" i="1"/>
  <c r="J172" i="1"/>
  <c r="L172" i="1"/>
  <c r="N172" i="1"/>
  <c r="Q172" i="1"/>
  <c r="S172" i="1"/>
  <c r="T172" i="1"/>
  <c r="W172" i="1"/>
  <c r="Y172" i="1"/>
  <c r="Z172" i="1"/>
  <c r="B173" i="1"/>
  <c r="C173" i="1"/>
  <c r="I173" i="1"/>
  <c r="J173" i="1"/>
  <c r="L173" i="1"/>
  <c r="N173" i="1"/>
  <c r="Q173" i="1"/>
  <c r="S173" i="1"/>
  <c r="T173" i="1"/>
  <c r="W173" i="1"/>
  <c r="Y173" i="1"/>
  <c r="Z173" i="1"/>
  <c r="B174" i="1"/>
  <c r="C174" i="1"/>
  <c r="I174" i="1"/>
  <c r="J174" i="1"/>
  <c r="L174" i="1"/>
  <c r="N174" i="1"/>
  <c r="Q174" i="1"/>
  <c r="S174" i="1"/>
  <c r="T174" i="1"/>
  <c r="W174" i="1"/>
  <c r="Y174" i="1"/>
  <c r="Z174" i="1"/>
  <c r="B175" i="1"/>
  <c r="C175" i="1"/>
  <c r="I175" i="1"/>
  <c r="J175" i="1"/>
  <c r="L175" i="1"/>
  <c r="N175" i="1"/>
  <c r="Q175" i="1"/>
  <c r="S175" i="1"/>
  <c r="T175" i="1"/>
  <c r="W175" i="1"/>
  <c r="Y175" i="1"/>
  <c r="Z175" i="1"/>
  <c r="B176" i="1"/>
  <c r="C176" i="1"/>
  <c r="I176" i="1"/>
  <c r="J176" i="1"/>
  <c r="L176" i="1"/>
  <c r="N176" i="1"/>
  <c r="Q176" i="1"/>
  <c r="S176" i="1"/>
  <c r="T176" i="1"/>
  <c r="W176" i="1"/>
  <c r="Y176" i="1"/>
  <c r="Z176" i="1"/>
  <c r="B177" i="1"/>
  <c r="C177" i="1"/>
  <c r="I177" i="1"/>
  <c r="J177" i="1"/>
  <c r="L177" i="1"/>
  <c r="N177" i="1"/>
  <c r="Q177" i="1"/>
  <c r="S177" i="1"/>
  <c r="T177" i="1"/>
  <c r="W177" i="1"/>
  <c r="Y177" i="1"/>
  <c r="Z177" i="1"/>
  <c r="B178" i="1"/>
  <c r="C178" i="1"/>
  <c r="I178" i="1"/>
  <c r="J178" i="1"/>
  <c r="L178" i="1"/>
  <c r="N178" i="1"/>
  <c r="Q178" i="1"/>
  <c r="S178" i="1"/>
  <c r="T178" i="1"/>
  <c r="W178" i="1"/>
  <c r="Y178" i="1"/>
  <c r="Z178" i="1"/>
  <c r="B179" i="1"/>
  <c r="C179" i="1"/>
  <c r="I179" i="1"/>
  <c r="J179" i="1"/>
  <c r="L179" i="1"/>
  <c r="N179" i="1"/>
  <c r="Q179" i="1"/>
  <c r="S179" i="1"/>
  <c r="T179" i="1"/>
  <c r="W179" i="1"/>
  <c r="Y179" i="1"/>
  <c r="Z179" i="1"/>
  <c r="B180" i="1"/>
  <c r="C180" i="1"/>
  <c r="I180" i="1"/>
  <c r="J180" i="1"/>
  <c r="L180" i="1"/>
  <c r="N180" i="1"/>
  <c r="Q180" i="1"/>
  <c r="S180" i="1"/>
  <c r="T180" i="1"/>
  <c r="W180" i="1"/>
  <c r="Y180" i="1"/>
  <c r="Z180" i="1"/>
  <c r="B181" i="1"/>
  <c r="C181" i="1"/>
  <c r="I181" i="1"/>
  <c r="J181" i="1"/>
  <c r="L181" i="1"/>
  <c r="N181" i="1"/>
  <c r="Q181" i="1"/>
  <c r="S181" i="1"/>
  <c r="T181" i="1"/>
  <c r="W181" i="1"/>
  <c r="Y181" i="1"/>
  <c r="Z181" i="1"/>
  <c r="B182" i="1"/>
  <c r="C182" i="1"/>
  <c r="I182" i="1"/>
  <c r="J182" i="1"/>
  <c r="L182" i="1"/>
  <c r="N182" i="1"/>
  <c r="Q182" i="1"/>
  <c r="S182" i="1"/>
  <c r="T182" i="1"/>
  <c r="W182" i="1"/>
  <c r="Y182" i="1"/>
  <c r="Z182" i="1"/>
  <c r="B183" i="1"/>
  <c r="C183" i="1"/>
  <c r="I183" i="1"/>
  <c r="J183" i="1"/>
  <c r="L183" i="1"/>
  <c r="N183" i="1"/>
  <c r="Q183" i="1"/>
  <c r="S183" i="1"/>
  <c r="T183" i="1"/>
  <c r="W183" i="1"/>
  <c r="Y183" i="1"/>
  <c r="Z183" i="1"/>
  <c r="B184" i="1"/>
  <c r="C184" i="1"/>
  <c r="I184" i="1"/>
  <c r="J184" i="1"/>
  <c r="L184" i="1"/>
  <c r="N184" i="1"/>
  <c r="Q184" i="1"/>
  <c r="S184" i="1"/>
  <c r="T184" i="1"/>
  <c r="W184" i="1"/>
  <c r="Y184" i="1"/>
  <c r="Z184" i="1"/>
  <c r="B185" i="1"/>
  <c r="C185" i="1"/>
  <c r="I185" i="1"/>
  <c r="J185" i="1"/>
  <c r="L185" i="1"/>
  <c r="N185" i="1"/>
  <c r="Q185" i="1"/>
  <c r="S185" i="1"/>
  <c r="T185" i="1"/>
  <c r="W185" i="1"/>
  <c r="Y185" i="1"/>
  <c r="Z185" i="1"/>
  <c r="B186" i="1"/>
  <c r="C186" i="1"/>
  <c r="I186" i="1"/>
  <c r="J186" i="1"/>
  <c r="L186" i="1"/>
  <c r="N186" i="1"/>
  <c r="Q186" i="1"/>
  <c r="S186" i="1"/>
  <c r="T186" i="1"/>
  <c r="W186" i="1"/>
  <c r="Y186" i="1"/>
  <c r="Z186" i="1"/>
  <c r="B187" i="1"/>
  <c r="C187" i="1"/>
  <c r="I187" i="1"/>
  <c r="J187" i="1"/>
  <c r="L187" i="1"/>
  <c r="N187" i="1"/>
  <c r="Q187" i="1"/>
  <c r="S187" i="1"/>
  <c r="T187" i="1"/>
  <c r="W187" i="1"/>
  <c r="Y187" i="1"/>
  <c r="Z187" i="1"/>
  <c r="B188" i="1"/>
  <c r="C188" i="1"/>
  <c r="I188" i="1"/>
  <c r="J188" i="1"/>
  <c r="L188" i="1"/>
  <c r="N188" i="1"/>
  <c r="Q188" i="1"/>
  <c r="S188" i="1"/>
  <c r="T188" i="1"/>
  <c r="W188" i="1"/>
  <c r="Y188" i="1"/>
  <c r="Z188" i="1"/>
  <c r="B189" i="1"/>
  <c r="C189" i="1"/>
  <c r="I189" i="1"/>
  <c r="J189" i="1"/>
  <c r="L189" i="1"/>
  <c r="N189" i="1"/>
  <c r="Q189" i="1"/>
  <c r="S189" i="1"/>
  <c r="T189" i="1"/>
  <c r="W189" i="1"/>
  <c r="Y189" i="1"/>
  <c r="Z189" i="1"/>
  <c r="B190" i="1"/>
  <c r="C190" i="1"/>
  <c r="I190" i="1"/>
  <c r="J190" i="1"/>
  <c r="L190" i="1"/>
  <c r="N190" i="1"/>
  <c r="Q190" i="1"/>
  <c r="S190" i="1"/>
  <c r="T190" i="1"/>
  <c r="W190" i="1"/>
  <c r="Y190" i="1"/>
  <c r="Z190" i="1"/>
  <c r="B191" i="1"/>
  <c r="C191" i="1"/>
  <c r="I191" i="1"/>
  <c r="J191" i="1"/>
  <c r="L191" i="1"/>
  <c r="N191" i="1"/>
  <c r="Q191" i="1"/>
  <c r="S191" i="1"/>
  <c r="T191" i="1"/>
  <c r="W191" i="1"/>
  <c r="Y191" i="1"/>
  <c r="Z191" i="1"/>
  <c r="B192" i="1"/>
  <c r="C192" i="1"/>
  <c r="I192" i="1"/>
  <c r="J192" i="1"/>
  <c r="L192" i="1"/>
  <c r="N192" i="1"/>
  <c r="Q192" i="1"/>
  <c r="S192" i="1"/>
  <c r="T192" i="1"/>
  <c r="W192" i="1"/>
  <c r="Y192" i="1"/>
  <c r="Z192" i="1"/>
  <c r="B193" i="1"/>
  <c r="C193" i="1"/>
  <c r="I193" i="1"/>
  <c r="J193" i="1"/>
  <c r="L193" i="1"/>
  <c r="N193" i="1"/>
  <c r="Q193" i="1"/>
  <c r="S193" i="1"/>
  <c r="T193" i="1"/>
  <c r="W193" i="1"/>
  <c r="Y193" i="1"/>
  <c r="Z193" i="1"/>
  <c r="B194" i="1"/>
  <c r="C194" i="1"/>
  <c r="I194" i="1"/>
  <c r="J194" i="1"/>
  <c r="L194" i="1"/>
  <c r="N194" i="1"/>
  <c r="Q194" i="1"/>
  <c r="S194" i="1"/>
  <c r="T194" i="1"/>
  <c r="W194" i="1"/>
  <c r="Y194" i="1"/>
  <c r="Z194" i="1"/>
  <c r="B195" i="1"/>
  <c r="C195" i="1"/>
  <c r="I195" i="1"/>
  <c r="J195" i="1"/>
  <c r="L195" i="1"/>
  <c r="N195" i="1"/>
  <c r="Q195" i="1"/>
  <c r="S195" i="1"/>
  <c r="T195" i="1"/>
  <c r="W195" i="1"/>
  <c r="Y195" i="1"/>
  <c r="Z195" i="1"/>
  <c r="B196" i="1"/>
  <c r="C196" i="1"/>
  <c r="I196" i="1"/>
  <c r="J196" i="1"/>
  <c r="L196" i="1"/>
  <c r="N196" i="1"/>
  <c r="Q196" i="1"/>
  <c r="S196" i="1"/>
  <c r="T196" i="1"/>
  <c r="W196" i="1"/>
  <c r="Y196" i="1"/>
  <c r="Z196" i="1"/>
  <c r="B197" i="1"/>
  <c r="C197" i="1"/>
  <c r="I197" i="1"/>
  <c r="J197" i="1"/>
  <c r="L197" i="1"/>
  <c r="N197" i="1"/>
  <c r="Q197" i="1"/>
  <c r="S197" i="1"/>
  <c r="T197" i="1"/>
  <c r="W197" i="1"/>
  <c r="Y197" i="1"/>
  <c r="Z197" i="1"/>
  <c r="B198" i="1"/>
  <c r="C198" i="1"/>
  <c r="I198" i="1"/>
  <c r="J198" i="1"/>
  <c r="L198" i="1"/>
  <c r="N198" i="1"/>
  <c r="Q198" i="1"/>
  <c r="S198" i="1"/>
  <c r="T198" i="1"/>
  <c r="W198" i="1"/>
  <c r="Y198" i="1"/>
  <c r="Z198" i="1"/>
  <c r="B199" i="1"/>
  <c r="C199" i="1"/>
  <c r="I199" i="1"/>
  <c r="J199" i="1"/>
  <c r="L199" i="1"/>
  <c r="N199" i="1"/>
  <c r="Q199" i="1"/>
  <c r="S199" i="1"/>
  <c r="T199" i="1"/>
  <c r="W199" i="1"/>
  <c r="Y199" i="1"/>
  <c r="Z199" i="1"/>
  <c r="B200" i="1"/>
  <c r="C200" i="1"/>
  <c r="I200" i="1"/>
  <c r="J200" i="1"/>
  <c r="L200" i="1"/>
  <c r="N200" i="1"/>
  <c r="Q200" i="1"/>
  <c r="S200" i="1"/>
  <c r="T200" i="1"/>
  <c r="W200" i="1"/>
  <c r="Y200" i="1"/>
  <c r="Z200" i="1"/>
  <c r="B201" i="1"/>
  <c r="C201" i="1"/>
  <c r="I201" i="1"/>
  <c r="J201" i="1"/>
  <c r="L201" i="1"/>
  <c r="N201" i="1"/>
  <c r="Q201" i="1"/>
  <c r="S201" i="1"/>
  <c r="T201" i="1"/>
  <c r="W201" i="1"/>
  <c r="Y201" i="1"/>
  <c r="Z201" i="1"/>
  <c r="B202" i="1"/>
  <c r="C202" i="1"/>
  <c r="I202" i="1"/>
  <c r="J202" i="1"/>
  <c r="L202" i="1"/>
  <c r="N202" i="1"/>
  <c r="Q202" i="1"/>
  <c r="S202" i="1"/>
  <c r="T202" i="1"/>
  <c r="W202" i="1"/>
  <c r="Y202" i="1"/>
  <c r="Z202" i="1"/>
  <c r="B203" i="1"/>
  <c r="C203" i="1"/>
  <c r="I203" i="1"/>
  <c r="J203" i="1"/>
  <c r="L203" i="1"/>
  <c r="N203" i="1"/>
  <c r="Q203" i="1"/>
  <c r="S203" i="1"/>
  <c r="T203" i="1"/>
  <c r="W203" i="1"/>
  <c r="Y203" i="1"/>
  <c r="Z203" i="1"/>
  <c r="B204" i="1"/>
  <c r="C204" i="1"/>
  <c r="I204" i="1"/>
  <c r="J204" i="1"/>
  <c r="L204" i="1"/>
  <c r="N204" i="1"/>
  <c r="Q204" i="1"/>
  <c r="S204" i="1"/>
  <c r="T204" i="1"/>
  <c r="W204" i="1"/>
  <c r="Y204" i="1"/>
  <c r="Z204" i="1"/>
  <c r="B205" i="1"/>
  <c r="C205" i="1"/>
  <c r="I205" i="1"/>
  <c r="J205" i="1"/>
  <c r="L205" i="1"/>
  <c r="N205" i="1"/>
  <c r="Q205" i="1"/>
  <c r="S205" i="1"/>
  <c r="T205" i="1"/>
  <c r="W205" i="1"/>
  <c r="Y205" i="1"/>
  <c r="Z205" i="1"/>
  <c r="B206" i="1"/>
  <c r="C206" i="1"/>
  <c r="I206" i="1"/>
  <c r="J206" i="1"/>
  <c r="L206" i="1"/>
  <c r="N206" i="1"/>
  <c r="Q206" i="1"/>
  <c r="S206" i="1"/>
  <c r="T206" i="1"/>
  <c r="W206" i="1"/>
  <c r="Y206" i="1"/>
  <c r="Z206" i="1"/>
  <c r="B207" i="1"/>
  <c r="C207" i="1"/>
  <c r="I207" i="1"/>
  <c r="J207" i="1"/>
  <c r="L207" i="1"/>
  <c r="N207" i="1"/>
  <c r="Q207" i="1"/>
  <c r="S207" i="1"/>
  <c r="T207" i="1"/>
  <c r="W207" i="1"/>
  <c r="Y207" i="1"/>
  <c r="Z207" i="1"/>
  <c r="B208" i="1"/>
  <c r="C208" i="1"/>
  <c r="I208" i="1"/>
  <c r="J208" i="1"/>
  <c r="L208" i="1"/>
  <c r="N208" i="1"/>
  <c r="Q208" i="1"/>
  <c r="S208" i="1"/>
  <c r="T208" i="1"/>
  <c r="W208" i="1"/>
  <c r="Y208" i="1"/>
  <c r="Z208" i="1"/>
  <c r="B209" i="1"/>
  <c r="C209" i="1"/>
  <c r="I209" i="1"/>
  <c r="J209" i="1"/>
  <c r="L209" i="1"/>
  <c r="N209" i="1"/>
  <c r="Q209" i="1"/>
  <c r="S209" i="1"/>
  <c r="T209" i="1"/>
  <c r="W209" i="1"/>
  <c r="Y209" i="1"/>
  <c r="Z209" i="1"/>
  <c r="B210" i="1"/>
  <c r="C210" i="1"/>
  <c r="I210" i="1"/>
  <c r="J210" i="1"/>
  <c r="L210" i="1"/>
  <c r="N210" i="1"/>
  <c r="Q210" i="1"/>
  <c r="S210" i="1"/>
  <c r="T210" i="1"/>
  <c r="W210" i="1"/>
  <c r="Y210" i="1"/>
  <c r="Z210" i="1"/>
  <c r="B211" i="1"/>
  <c r="C211" i="1"/>
  <c r="I211" i="1"/>
  <c r="J211" i="1"/>
  <c r="L211" i="1"/>
  <c r="N211" i="1"/>
  <c r="Q211" i="1"/>
  <c r="S211" i="1"/>
  <c r="T211" i="1"/>
  <c r="W211" i="1"/>
  <c r="Y211" i="1"/>
  <c r="Z211" i="1"/>
  <c r="B212" i="1"/>
  <c r="C212" i="1"/>
  <c r="I212" i="1"/>
  <c r="J212" i="1"/>
  <c r="L212" i="1"/>
  <c r="N212" i="1"/>
  <c r="Q212" i="1"/>
  <c r="S212" i="1"/>
  <c r="T212" i="1"/>
  <c r="W212" i="1"/>
  <c r="Y212" i="1"/>
  <c r="Z212" i="1"/>
  <c r="B213" i="1"/>
  <c r="C213" i="1"/>
  <c r="I213" i="1"/>
  <c r="J213" i="1"/>
  <c r="L213" i="1"/>
  <c r="N213" i="1"/>
  <c r="Q213" i="1"/>
  <c r="S213" i="1"/>
  <c r="T213" i="1"/>
  <c r="W213" i="1"/>
  <c r="Y213" i="1"/>
  <c r="Z213" i="1"/>
  <c r="B214" i="1"/>
  <c r="C214" i="1"/>
  <c r="I214" i="1"/>
  <c r="J214" i="1"/>
  <c r="L214" i="1"/>
  <c r="N214" i="1"/>
  <c r="Q214" i="1"/>
  <c r="S214" i="1"/>
  <c r="T214" i="1"/>
  <c r="W214" i="1"/>
  <c r="Y214" i="1"/>
  <c r="Z214" i="1"/>
  <c r="B215" i="1"/>
  <c r="C215" i="1"/>
  <c r="I215" i="1"/>
  <c r="J215" i="1"/>
  <c r="L215" i="1"/>
  <c r="N215" i="1"/>
  <c r="Q215" i="1"/>
  <c r="S215" i="1"/>
  <c r="T215" i="1"/>
  <c r="W215" i="1"/>
  <c r="Y215" i="1"/>
  <c r="Z215" i="1"/>
  <c r="B216" i="1"/>
  <c r="C216" i="1"/>
  <c r="I216" i="1"/>
  <c r="J216" i="1"/>
  <c r="L216" i="1"/>
  <c r="N216" i="1"/>
  <c r="Q216" i="1"/>
  <c r="S216" i="1"/>
  <c r="T216" i="1"/>
  <c r="W216" i="1"/>
  <c r="Y216" i="1"/>
  <c r="Z216" i="1"/>
  <c r="B217" i="1"/>
  <c r="C217" i="1"/>
  <c r="I217" i="1"/>
  <c r="J217" i="1"/>
  <c r="L217" i="1"/>
  <c r="N217" i="1"/>
  <c r="Q217" i="1"/>
  <c r="S217" i="1"/>
  <c r="T217" i="1"/>
  <c r="W217" i="1"/>
  <c r="Y217" i="1"/>
  <c r="Z217" i="1"/>
  <c r="B218" i="1"/>
  <c r="C218" i="1"/>
  <c r="I218" i="1"/>
  <c r="J218" i="1"/>
  <c r="L218" i="1"/>
  <c r="N218" i="1"/>
  <c r="Q218" i="1"/>
  <c r="S218" i="1"/>
  <c r="T218" i="1"/>
  <c r="W218" i="1"/>
  <c r="Y218" i="1"/>
  <c r="Z218" i="1"/>
  <c r="B219" i="1"/>
  <c r="C219" i="1"/>
  <c r="I219" i="1"/>
  <c r="J219" i="1"/>
  <c r="L219" i="1"/>
  <c r="N219" i="1"/>
  <c r="Q219" i="1"/>
  <c r="S219" i="1"/>
  <c r="T219" i="1"/>
  <c r="W219" i="1"/>
  <c r="Y219" i="1"/>
  <c r="Z219" i="1"/>
  <c r="B220" i="1"/>
  <c r="C220" i="1"/>
  <c r="I220" i="1"/>
  <c r="J220" i="1"/>
  <c r="L220" i="1"/>
  <c r="N220" i="1"/>
  <c r="Q220" i="1"/>
  <c r="S220" i="1"/>
  <c r="T220" i="1"/>
  <c r="W220" i="1"/>
  <c r="Y220" i="1"/>
  <c r="Z220" i="1"/>
  <c r="B221" i="1"/>
  <c r="C221" i="1"/>
  <c r="I221" i="1"/>
  <c r="J221" i="1"/>
  <c r="L221" i="1"/>
  <c r="N221" i="1"/>
  <c r="Q221" i="1"/>
  <c r="S221" i="1"/>
  <c r="T221" i="1"/>
  <c r="W221" i="1"/>
  <c r="Y221" i="1"/>
  <c r="Z221" i="1"/>
  <c r="B222" i="1"/>
  <c r="C222" i="1"/>
  <c r="I222" i="1"/>
  <c r="J222" i="1"/>
  <c r="L222" i="1"/>
  <c r="N222" i="1"/>
  <c r="Q222" i="1"/>
  <c r="S222" i="1"/>
  <c r="T222" i="1"/>
  <c r="W222" i="1"/>
  <c r="Y222" i="1"/>
  <c r="Z222" i="1"/>
  <c r="B223" i="1"/>
  <c r="C223" i="1"/>
  <c r="I223" i="1"/>
  <c r="J223" i="1"/>
  <c r="L223" i="1"/>
  <c r="N223" i="1"/>
  <c r="Q223" i="1"/>
  <c r="S223" i="1"/>
  <c r="T223" i="1"/>
  <c r="W223" i="1"/>
  <c r="Y223" i="1"/>
  <c r="Z223" i="1"/>
  <c r="B224" i="1"/>
  <c r="C224" i="1"/>
  <c r="I224" i="1"/>
  <c r="J224" i="1"/>
  <c r="L224" i="1"/>
  <c r="N224" i="1"/>
  <c r="Q224" i="1"/>
  <c r="S224" i="1"/>
  <c r="T224" i="1"/>
  <c r="W224" i="1"/>
  <c r="Y224" i="1"/>
  <c r="Z224" i="1"/>
  <c r="B225" i="1"/>
  <c r="C225" i="1"/>
  <c r="I225" i="1"/>
  <c r="J225" i="1"/>
  <c r="L225" i="1"/>
  <c r="N225" i="1"/>
  <c r="Q225" i="1"/>
  <c r="S225" i="1"/>
  <c r="T225" i="1"/>
  <c r="W225" i="1"/>
  <c r="Y225" i="1"/>
  <c r="Z225" i="1"/>
  <c r="B226" i="1"/>
  <c r="C226" i="1"/>
  <c r="I226" i="1"/>
  <c r="J226" i="1"/>
  <c r="L226" i="1"/>
  <c r="N226" i="1"/>
  <c r="Q226" i="1"/>
  <c r="S226" i="1"/>
  <c r="T226" i="1"/>
  <c r="W226" i="1"/>
  <c r="Y226" i="1"/>
  <c r="Z226" i="1"/>
  <c r="B227" i="1"/>
  <c r="C227" i="1"/>
  <c r="I227" i="1"/>
  <c r="J227" i="1"/>
  <c r="L227" i="1"/>
  <c r="N227" i="1"/>
  <c r="Q227" i="1"/>
  <c r="S227" i="1"/>
  <c r="T227" i="1"/>
  <c r="W227" i="1"/>
  <c r="Y227" i="1"/>
  <c r="Z227" i="1"/>
  <c r="B228" i="1"/>
  <c r="C228" i="1"/>
  <c r="I228" i="1"/>
  <c r="J228" i="1"/>
  <c r="L228" i="1"/>
  <c r="N228" i="1"/>
  <c r="Q228" i="1"/>
  <c r="S228" i="1"/>
  <c r="T228" i="1"/>
  <c r="W228" i="1"/>
  <c r="Y228" i="1"/>
  <c r="Z228" i="1"/>
  <c r="B229" i="1"/>
  <c r="C229" i="1"/>
  <c r="I229" i="1"/>
  <c r="J229" i="1"/>
  <c r="L229" i="1"/>
  <c r="N229" i="1"/>
  <c r="Q229" i="1"/>
  <c r="S229" i="1"/>
  <c r="T229" i="1"/>
  <c r="W229" i="1"/>
  <c r="Y229" i="1"/>
  <c r="Z229" i="1"/>
  <c r="B230" i="1"/>
  <c r="C230" i="1"/>
  <c r="I230" i="1"/>
  <c r="J230" i="1"/>
  <c r="L230" i="1"/>
  <c r="N230" i="1"/>
  <c r="Q230" i="1"/>
  <c r="S230" i="1"/>
  <c r="T230" i="1"/>
  <c r="W230" i="1"/>
  <c r="Y230" i="1"/>
  <c r="Z230" i="1"/>
  <c r="B231" i="1"/>
  <c r="C231" i="1"/>
  <c r="I231" i="1"/>
  <c r="J231" i="1"/>
  <c r="L231" i="1"/>
  <c r="N231" i="1"/>
  <c r="Q231" i="1"/>
  <c r="S231" i="1"/>
  <c r="T231" i="1"/>
  <c r="W231" i="1"/>
  <c r="Y231" i="1"/>
  <c r="Z231" i="1"/>
  <c r="B232" i="1"/>
  <c r="C232" i="1"/>
  <c r="I232" i="1"/>
  <c r="J232" i="1"/>
  <c r="L232" i="1"/>
  <c r="N232" i="1"/>
  <c r="Q232" i="1"/>
  <c r="S232" i="1"/>
  <c r="T232" i="1"/>
  <c r="W232" i="1"/>
  <c r="Y232" i="1"/>
  <c r="Z232" i="1"/>
  <c r="B233" i="1"/>
  <c r="C233" i="1"/>
  <c r="I233" i="1"/>
  <c r="J233" i="1"/>
  <c r="L233" i="1"/>
  <c r="N233" i="1"/>
  <c r="Q233" i="1"/>
  <c r="S233" i="1"/>
  <c r="T233" i="1"/>
  <c r="W233" i="1"/>
  <c r="Y233" i="1"/>
  <c r="Z233" i="1"/>
  <c r="B234" i="1"/>
  <c r="C234" i="1"/>
  <c r="I234" i="1"/>
  <c r="J234" i="1"/>
  <c r="L234" i="1"/>
  <c r="N234" i="1"/>
  <c r="Q234" i="1"/>
  <c r="S234" i="1"/>
  <c r="T234" i="1"/>
  <c r="W234" i="1"/>
  <c r="Y234" i="1"/>
  <c r="Z234" i="1"/>
  <c r="B235" i="1"/>
  <c r="C235" i="1"/>
  <c r="I235" i="1"/>
  <c r="J235" i="1"/>
  <c r="L235" i="1"/>
  <c r="N235" i="1"/>
  <c r="Q235" i="1"/>
  <c r="S235" i="1"/>
  <c r="T235" i="1"/>
  <c r="W235" i="1"/>
  <c r="Y235" i="1"/>
  <c r="Z235" i="1"/>
  <c r="B236" i="1"/>
  <c r="C236" i="1"/>
  <c r="I236" i="1"/>
  <c r="J236" i="1"/>
  <c r="L236" i="1"/>
  <c r="N236" i="1"/>
  <c r="Q236" i="1"/>
  <c r="S236" i="1"/>
  <c r="T236" i="1"/>
  <c r="W236" i="1"/>
  <c r="Y236" i="1"/>
  <c r="Z236" i="1"/>
  <c r="B237" i="1"/>
  <c r="C237" i="1"/>
  <c r="I237" i="1"/>
  <c r="J237" i="1"/>
  <c r="L237" i="1"/>
  <c r="N237" i="1"/>
  <c r="Q237" i="1"/>
  <c r="S237" i="1"/>
  <c r="T237" i="1"/>
  <c r="W237" i="1"/>
  <c r="Y237" i="1"/>
  <c r="Z237" i="1"/>
  <c r="B238" i="1"/>
  <c r="C238" i="1"/>
  <c r="I238" i="1"/>
  <c r="J238" i="1"/>
  <c r="L238" i="1"/>
  <c r="N238" i="1"/>
  <c r="Q238" i="1"/>
  <c r="S238" i="1"/>
  <c r="T238" i="1"/>
  <c r="W238" i="1"/>
  <c r="Y238" i="1"/>
  <c r="Z238" i="1"/>
  <c r="B239" i="1"/>
  <c r="C239" i="1"/>
  <c r="I239" i="1"/>
  <c r="J239" i="1"/>
  <c r="L239" i="1"/>
  <c r="N239" i="1"/>
  <c r="Q239" i="1"/>
  <c r="S239" i="1"/>
  <c r="T239" i="1"/>
  <c r="W239" i="1"/>
  <c r="Y239" i="1"/>
  <c r="Z239" i="1"/>
  <c r="B240" i="1"/>
  <c r="C240" i="1"/>
  <c r="I240" i="1"/>
  <c r="J240" i="1"/>
  <c r="L240" i="1"/>
  <c r="N240" i="1"/>
  <c r="Q240" i="1"/>
  <c r="S240" i="1"/>
  <c r="T240" i="1"/>
  <c r="W240" i="1"/>
  <c r="Y240" i="1"/>
  <c r="Z240" i="1"/>
  <c r="B241" i="1"/>
  <c r="C241" i="1"/>
  <c r="I241" i="1"/>
  <c r="J241" i="1"/>
  <c r="L241" i="1"/>
  <c r="N241" i="1"/>
  <c r="Q241" i="1"/>
  <c r="S241" i="1"/>
  <c r="T241" i="1"/>
  <c r="W241" i="1"/>
  <c r="Y241" i="1"/>
  <c r="Z241" i="1"/>
  <c r="B242" i="1"/>
  <c r="C242" i="1"/>
  <c r="I242" i="1"/>
  <c r="J242" i="1"/>
  <c r="L242" i="1"/>
  <c r="N242" i="1"/>
  <c r="Q242" i="1"/>
  <c r="S242" i="1"/>
  <c r="T242" i="1"/>
  <c r="W242" i="1"/>
  <c r="Y242" i="1"/>
  <c r="Z242" i="1"/>
  <c r="B243" i="1"/>
  <c r="C243" i="1"/>
  <c r="I243" i="1"/>
  <c r="J243" i="1"/>
  <c r="L243" i="1"/>
  <c r="N243" i="1"/>
  <c r="Q243" i="1"/>
  <c r="S243" i="1"/>
  <c r="T243" i="1"/>
  <c r="W243" i="1"/>
  <c r="Y243" i="1"/>
  <c r="Z243" i="1"/>
  <c r="B244" i="1"/>
  <c r="C244" i="1"/>
  <c r="I244" i="1"/>
  <c r="J244" i="1"/>
  <c r="L244" i="1"/>
  <c r="N244" i="1"/>
  <c r="Q244" i="1"/>
  <c r="S244" i="1"/>
  <c r="T244" i="1"/>
  <c r="W244" i="1"/>
  <c r="Y244" i="1"/>
  <c r="Z244" i="1"/>
  <c r="B245" i="1"/>
  <c r="C245" i="1"/>
  <c r="I245" i="1"/>
  <c r="J245" i="1"/>
  <c r="L245" i="1"/>
  <c r="N245" i="1"/>
  <c r="Q245" i="1"/>
  <c r="S245" i="1"/>
  <c r="T245" i="1"/>
  <c r="W245" i="1"/>
  <c r="Y245" i="1"/>
  <c r="Z245" i="1"/>
  <c r="B246" i="1"/>
  <c r="C246" i="1"/>
  <c r="I246" i="1"/>
  <c r="J246" i="1"/>
  <c r="L246" i="1"/>
  <c r="N246" i="1"/>
  <c r="Q246" i="1"/>
  <c r="S246" i="1"/>
  <c r="T246" i="1"/>
  <c r="W246" i="1"/>
  <c r="Y246" i="1"/>
  <c r="Z246" i="1"/>
  <c r="B247" i="1"/>
  <c r="C247" i="1"/>
  <c r="I247" i="1"/>
  <c r="J247" i="1"/>
  <c r="L247" i="1"/>
  <c r="N247" i="1"/>
  <c r="Q247" i="1"/>
  <c r="S247" i="1"/>
  <c r="T247" i="1"/>
  <c r="W247" i="1"/>
  <c r="Y247" i="1"/>
  <c r="Z247" i="1"/>
  <c r="B248" i="1"/>
  <c r="C248" i="1"/>
  <c r="I248" i="1"/>
  <c r="J248" i="1"/>
  <c r="L248" i="1"/>
  <c r="N248" i="1"/>
  <c r="Q248" i="1"/>
  <c r="S248" i="1"/>
  <c r="T248" i="1"/>
  <c r="W248" i="1"/>
  <c r="Y248" i="1"/>
  <c r="Z248" i="1"/>
  <c r="B249" i="1"/>
  <c r="C249" i="1"/>
  <c r="I249" i="1"/>
  <c r="J249" i="1"/>
  <c r="L249" i="1"/>
  <c r="N249" i="1"/>
  <c r="Q249" i="1"/>
  <c r="S249" i="1"/>
  <c r="T249" i="1"/>
  <c r="W249" i="1"/>
  <c r="Y249" i="1"/>
  <c r="Z249" i="1"/>
  <c r="B250" i="1"/>
  <c r="C250" i="1"/>
  <c r="I250" i="1"/>
  <c r="J250" i="1"/>
  <c r="L250" i="1"/>
  <c r="N250" i="1"/>
  <c r="Q250" i="1"/>
  <c r="S250" i="1"/>
  <c r="T250" i="1"/>
  <c r="W250" i="1"/>
  <c r="Y250" i="1"/>
  <c r="Z250" i="1"/>
  <c r="B251" i="1"/>
  <c r="C251" i="1"/>
  <c r="I251" i="1"/>
  <c r="J251" i="1"/>
  <c r="L251" i="1"/>
  <c r="N251" i="1"/>
  <c r="Q251" i="1"/>
  <c r="S251" i="1"/>
  <c r="T251" i="1"/>
  <c r="W251" i="1"/>
  <c r="Y251" i="1"/>
  <c r="Z251" i="1"/>
  <c r="B252" i="1"/>
  <c r="C252" i="1"/>
  <c r="I252" i="1"/>
  <c r="J252" i="1"/>
  <c r="L252" i="1"/>
  <c r="N252" i="1"/>
  <c r="Q252" i="1"/>
  <c r="S252" i="1"/>
  <c r="T252" i="1"/>
  <c r="W252" i="1"/>
  <c r="Y252" i="1"/>
  <c r="Z252" i="1"/>
  <c r="B253" i="1"/>
  <c r="C253" i="1"/>
  <c r="I253" i="1"/>
  <c r="J253" i="1"/>
  <c r="L253" i="1"/>
  <c r="N253" i="1"/>
  <c r="Q253" i="1"/>
  <c r="S253" i="1"/>
  <c r="T253" i="1"/>
  <c r="W253" i="1"/>
  <c r="Y253" i="1"/>
  <c r="Z253" i="1"/>
  <c r="B254" i="1"/>
  <c r="C254" i="1"/>
  <c r="I254" i="1"/>
  <c r="J254" i="1"/>
  <c r="L254" i="1"/>
  <c r="N254" i="1"/>
  <c r="Q254" i="1"/>
  <c r="S254" i="1"/>
  <c r="T254" i="1"/>
  <c r="W254" i="1"/>
  <c r="Y254" i="1"/>
  <c r="Z254" i="1"/>
  <c r="B255" i="1"/>
  <c r="C255" i="1"/>
  <c r="I255" i="1"/>
  <c r="J255" i="1"/>
  <c r="L255" i="1"/>
  <c r="N255" i="1"/>
  <c r="Q255" i="1"/>
  <c r="S255" i="1"/>
  <c r="T255" i="1"/>
  <c r="W255" i="1"/>
  <c r="Y255" i="1"/>
  <c r="Z255" i="1"/>
  <c r="B256" i="1"/>
  <c r="C256" i="1"/>
  <c r="I256" i="1"/>
  <c r="J256" i="1"/>
  <c r="L256" i="1"/>
  <c r="N256" i="1"/>
  <c r="Q256" i="1"/>
  <c r="S256" i="1"/>
  <c r="T256" i="1"/>
  <c r="W256" i="1"/>
  <c r="Y256" i="1"/>
  <c r="Z256" i="1"/>
  <c r="B257" i="1"/>
  <c r="C257" i="1"/>
  <c r="I257" i="1"/>
  <c r="J257" i="1"/>
  <c r="L257" i="1"/>
  <c r="N257" i="1"/>
  <c r="Q257" i="1"/>
  <c r="S257" i="1"/>
  <c r="T257" i="1"/>
  <c r="W257" i="1"/>
  <c r="Y257" i="1"/>
  <c r="Z257" i="1"/>
  <c r="B258" i="1"/>
  <c r="C258" i="1"/>
  <c r="I258" i="1"/>
  <c r="J258" i="1"/>
  <c r="L258" i="1"/>
  <c r="N258" i="1"/>
  <c r="Q258" i="1"/>
  <c r="S258" i="1"/>
  <c r="T258" i="1"/>
  <c r="W258" i="1"/>
  <c r="Y258" i="1"/>
  <c r="Z258" i="1"/>
  <c r="B259" i="1"/>
  <c r="C259" i="1"/>
  <c r="I259" i="1"/>
  <c r="J259" i="1"/>
  <c r="L259" i="1"/>
  <c r="N259" i="1"/>
  <c r="Q259" i="1"/>
  <c r="S259" i="1"/>
  <c r="T259" i="1"/>
  <c r="W259" i="1"/>
  <c r="Y259" i="1"/>
  <c r="Z259" i="1"/>
  <c r="B260" i="1"/>
  <c r="C260" i="1"/>
  <c r="I260" i="1"/>
  <c r="J260" i="1"/>
  <c r="L260" i="1"/>
  <c r="N260" i="1"/>
  <c r="Q260" i="1"/>
  <c r="S260" i="1"/>
  <c r="T260" i="1"/>
  <c r="W260" i="1"/>
  <c r="Y260" i="1"/>
  <c r="Z260" i="1"/>
  <c r="B261" i="1"/>
  <c r="C261" i="1"/>
  <c r="I261" i="1"/>
  <c r="J261" i="1"/>
  <c r="L261" i="1"/>
  <c r="N261" i="1"/>
  <c r="Q261" i="1"/>
  <c r="S261" i="1"/>
  <c r="T261" i="1"/>
  <c r="W261" i="1"/>
  <c r="Y261" i="1"/>
  <c r="Z261" i="1"/>
  <c r="B262" i="1"/>
  <c r="C262" i="1"/>
  <c r="I262" i="1"/>
  <c r="J262" i="1"/>
  <c r="L262" i="1"/>
  <c r="N262" i="1"/>
  <c r="Q262" i="1"/>
  <c r="S262" i="1"/>
  <c r="T262" i="1"/>
  <c r="W262" i="1"/>
  <c r="Y262" i="1"/>
  <c r="Z262" i="1"/>
  <c r="B263" i="1"/>
  <c r="C263" i="1"/>
  <c r="I263" i="1"/>
  <c r="J263" i="1"/>
  <c r="L263" i="1"/>
  <c r="N263" i="1"/>
  <c r="Q263" i="1"/>
  <c r="S263" i="1"/>
  <c r="T263" i="1"/>
  <c r="W263" i="1"/>
  <c r="Y263" i="1"/>
  <c r="Z263" i="1"/>
  <c r="B264" i="1"/>
  <c r="C264" i="1"/>
  <c r="I264" i="1"/>
  <c r="J264" i="1"/>
  <c r="L264" i="1"/>
  <c r="N264" i="1"/>
  <c r="Q264" i="1"/>
  <c r="S264" i="1"/>
  <c r="T264" i="1"/>
  <c r="W264" i="1"/>
  <c r="Y264" i="1"/>
  <c r="Z264" i="1"/>
  <c r="B265" i="1"/>
  <c r="C265" i="1"/>
  <c r="I265" i="1"/>
  <c r="J265" i="1"/>
  <c r="L265" i="1"/>
  <c r="N265" i="1"/>
  <c r="Q265" i="1"/>
  <c r="S265" i="1"/>
  <c r="T265" i="1"/>
  <c r="W265" i="1"/>
  <c r="Y265" i="1"/>
  <c r="Z265" i="1"/>
  <c r="B266" i="1"/>
  <c r="C266" i="1"/>
  <c r="I266" i="1"/>
  <c r="J266" i="1"/>
  <c r="L266" i="1"/>
  <c r="N266" i="1"/>
  <c r="Q266" i="1"/>
  <c r="S266" i="1"/>
  <c r="T266" i="1"/>
  <c r="W266" i="1"/>
  <c r="Y266" i="1"/>
  <c r="Z266" i="1"/>
  <c r="B267" i="1"/>
  <c r="C267" i="1"/>
  <c r="I267" i="1"/>
  <c r="J267" i="1"/>
  <c r="L267" i="1"/>
  <c r="N267" i="1"/>
  <c r="Q267" i="1"/>
  <c r="S267" i="1"/>
  <c r="T267" i="1"/>
  <c r="W267" i="1"/>
  <c r="Y267" i="1"/>
  <c r="Z267" i="1"/>
  <c r="B268" i="1"/>
  <c r="C268" i="1"/>
  <c r="I268" i="1"/>
  <c r="J268" i="1"/>
  <c r="L268" i="1"/>
  <c r="N268" i="1"/>
  <c r="Q268" i="1"/>
  <c r="S268" i="1"/>
  <c r="T268" i="1"/>
  <c r="W268" i="1"/>
  <c r="Y268" i="1"/>
  <c r="Z268" i="1"/>
  <c r="B269" i="1"/>
  <c r="C269" i="1"/>
  <c r="I269" i="1"/>
  <c r="J269" i="1"/>
  <c r="L269" i="1"/>
  <c r="N269" i="1"/>
  <c r="Q269" i="1"/>
  <c r="S269" i="1"/>
  <c r="T269" i="1"/>
  <c r="W269" i="1"/>
  <c r="Y269" i="1"/>
  <c r="Z269" i="1"/>
  <c r="B270" i="1"/>
  <c r="C270" i="1"/>
  <c r="I270" i="1"/>
  <c r="J270" i="1"/>
  <c r="L270" i="1"/>
  <c r="N270" i="1"/>
  <c r="Q270" i="1"/>
  <c r="S270" i="1"/>
  <c r="T270" i="1"/>
  <c r="W270" i="1"/>
  <c r="Y270" i="1"/>
  <c r="Z270" i="1"/>
  <c r="B271" i="1"/>
  <c r="C271" i="1"/>
  <c r="I271" i="1"/>
  <c r="J271" i="1"/>
  <c r="L271" i="1"/>
  <c r="N271" i="1"/>
  <c r="Q271" i="1"/>
  <c r="S271" i="1"/>
  <c r="T271" i="1"/>
  <c r="W271" i="1"/>
  <c r="Y271" i="1"/>
  <c r="Z271" i="1"/>
  <c r="B272" i="1"/>
  <c r="C272" i="1"/>
  <c r="I272" i="1"/>
  <c r="J272" i="1"/>
  <c r="L272" i="1"/>
  <c r="N272" i="1"/>
  <c r="Q272" i="1"/>
  <c r="S272" i="1"/>
  <c r="T272" i="1"/>
  <c r="W272" i="1"/>
  <c r="Y272" i="1"/>
  <c r="Z272" i="1"/>
  <c r="B273" i="1"/>
  <c r="C273" i="1"/>
  <c r="I273" i="1"/>
  <c r="J273" i="1"/>
  <c r="L273" i="1"/>
  <c r="N273" i="1"/>
  <c r="Q273" i="1"/>
  <c r="S273" i="1"/>
  <c r="T273" i="1"/>
  <c r="W273" i="1"/>
  <c r="Y273" i="1"/>
  <c r="Z273" i="1"/>
  <c r="B274" i="1"/>
  <c r="C274" i="1"/>
  <c r="I274" i="1"/>
  <c r="J274" i="1"/>
  <c r="L274" i="1"/>
  <c r="N274" i="1"/>
  <c r="Q274" i="1"/>
  <c r="S274" i="1"/>
  <c r="T274" i="1"/>
  <c r="W274" i="1"/>
  <c r="Y274" i="1"/>
  <c r="Z274" i="1"/>
  <c r="B275" i="1"/>
  <c r="C275" i="1"/>
  <c r="I275" i="1"/>
  <c r="J275" i="1"/>
  <c r="L275" i="1"/>
  <c r="N275" i="1"/>
  <c r="Q275" i="1"/>
  <c r="S275" i="1"/>
  <c r="T275" i="1"/>
  <c r="W275" i="1"/>
  <c r="Y275" i="1"/>
  <c r="Z275" i="1"/>
  <c r="B276" i="1"/>
  <c r="C276" i="1"/>
  <c r="I276" i="1"/>
  <c r="J276" i="1"/>
  <c r="L276" i="1"/>
  <c r="N276" i="1"/>
  <c r="Q276" i="1"/>
  <c r="S276" i="1"/>
  <c r="T276" i="1"/>
  <c r="W276" i="1"/>
  <c r="Y276" i="1"/>
  <c r="Z276" i="1"/>
  <c r="B277" i="1"/>
  <c r="C277" i="1"/>
  <c r="I277" i="1"/>
  <c r="J277" i="1"/>
  <c r="L277" i="1"/>
  <c r="N277" i="1"/>
  <c r="Q277" i="1"/>
  <c r="S277" i="1"/>
  <c r="T277" i="1"/>
  <c r="W277" i="1"/>
  <c r="Y277" i="1"/>
  <c r="Z277" i="1"/>
  <c r="B278" i="1"/>
  <c r="C278" i="1"/>
  <c r="I278" i="1"/>
  <c r="J278" i="1"/>
  <c r="L278" i="1"/>
  <c r="N278" i="1"/>
  <c r="Q278" i="1"/>
  <c r="S278" i="1"/>
  <c r="T278" i="1"/>
  <c r="W278" i="1"/>
  <c r="Y278" i="1"/>
  <c r="Z278" i="1"/>
  <c r="B279" i="1"/>
  <c r="C279" i="1"/>
  <c r="I279" i="1"/>
  <c r="J279" i="1"/>
  <c r="L279" i="1"/>
  <c r="N279" i="1"/>
  <c r="Q279" i="1"/>
  <c r="S279" i="1"/>
  <c r="T279" i="1"/>
  <c r="W279" i="1"/>
  <c r="Y279" i="1"/>
  <c r="Z279" i="1"/>
  <c r="B280" i="1"/>
  <c r="C280" i="1"/>
  <c r="I280" i="1"/>
  <c r="J280" i="1"/>
  <c r="L280" i="1"/>
  <c r="N280" i="1"/>
  <c r="Q280" i="1"/>
  <c r="S280" i="1"/>
  <c r="T280" i="1"/>
  <c r="W280" i="1"/>
  <c r="Y280" i="1"/>
  <c r="Z280" i="1"/>
  <c r="B281" i="1"/>
  <c r="C281" i="1"/>
  <c r="I281" i="1"/>
  <c r="J281" i="1"/>
  <c r="L281" i="1"/>
  <c r="N281" i="1"/>
  <c r="Q281" i="1"/>
  <c r="S281" i="1"/>
  <c r="T281" i="1"/>
  <c r="W281" i="1"/>
  <c r="Y281" i="1"/>
  <c r="Z281" i="1"/>
  <c r="B282" i="1"/>
  <c r="C282" i="1"/>
  <c r="I282" i="1"/>
  <c r="J282" i="1"/>
  <c r="L282" i="1"/>
  <c r="N282" i="1"/>
  <c r="Q282" i="1"/>
  <c r="S282" i="1"/>
  <c r="T282" i="1"/>
  <c r="W282" i="1"/>
  <c r="Y282" i="1"/>
  <c r="Z282" i="1"/>
  <c r="B283" i="1"/>
  <c r="C283" i="1"/>
  <c r="I283" i="1"/>
  <c r="J283" i="1"/>
  <c r="L283" i="1"/>
  <c r="N283" i="1"/>
  <c r="Q283" i="1"/>
  <c r="S283" i="1"/>
  <c r="T283" i="1"/>
  <c r="W283" i="1"/>
  <c r="Y283" i="1"/>
  <c r="Z283" i="1"/>
  <c r="B284" i="1"/>
  <c r="C284" i="1"/>
  <c r="I284" i="1"/>
  <c r="J284" i="1"/>
  <c r="L284" i="1"/>
  <c r="N284" i="1"/>
  <c r="Q284" i="1"/>
  <c r="S284" i="1"/>
  <c r="T284" i="1"/>
  <c r="W284" i="1"/>
  <c r="Y284" i="1"/>
  <c r="Z284" i="1"/>
  <c r="B285" i="1"/>
  <c r="C285" i="1"/>
  <c r="I285" i="1"/>
  <c r="J285" i="1"/>
  <c r="L285" i="1"/>
  <c r="N285" i="1"/>
  <c r="Q285" i="1"/>
  <c r="S285" i="1"/>
  <c r="T285" i="1"/>
  <c r="W285" i="1"/>
  <c r="Y285" i="1"/>
  <c r="Z285" i="1"/>
  <c r="B286" i="1"/>
  <c r="C286" i="1"/>
  <c r="I286" i="1"/>
  <c r="J286" i="1"/>
  <c r="L286" i="1"/>
  <c r="N286" i="1"/>
  <c r="Q286" i="1"/>
  <c r="S286" i="1"/>
  <c r="T286" i="1"/>
  <c r="W286" i="1"/>
  <c r="Y286" i="1"/>
  <c r="Z286" i="1"/>
  <c r="B287" i="1"/>
  <c r="C287" i="1"/>
  <c r="I287" i="1"/>
  <c r="J287" i="1"/>
  <c r="L287" i="1"/>
  <c r="N287" i="1"/>
  <c r="Q287" i="1"/>
  <c r="S287" i="1"/>
  <c r="T287" i="1"/>
  <c r="W287" i="1"/>
  <c r="Y287" i="1"/>
  <c r="Z287" i="1"/>
  <c r="B288" i="1"/>
  <c r="C288" i="1"/>
  <c r="I288" i="1"/>
  <c r="J288" i="1"/>
  <c r="L288" i="1"/>
  <c r="N288" i="1"/>
  <c r="Q288" i="1"/>
  <c r="S288" i="1"/>
  <c r="T288" i="1"/>
  <c r="W288" i="1"/>
  <c r="Y288" i="1"/>
  <c r="Z288" i="1"/>
  <c r="B289" i="1"/>
  <c r="C289" i="1"/>
  <c r="I289" i="1"/>
  <c r="J289" i="1"/>
  <c r="L289" i="1"/>
  <c r="N289" i="1"/>
  <c r="Q289" i="1"/>
  <c r="S289" i="1"/>
  <c r="T289" i="1"/>
  <c r="W289" i="1"/>
  <c r="Y289" i="1"/>
  <c r="Z289" i="1"/>
  <c r="B290" i="1"/>
  <c r="C290" i="1"/>
  <c r="I290" i="1"/>
  <c r="J290" i="1"/>
  <c r="L290" i="1"/>
  <c r="N290" i="1"/>
  <c r="Q290" i="1"/>
  <c r="S290" i="1"/>
  <c r="T290" i="1"/>
  <c r="W290" i="1"/>
  <c r="Y290" i="1"/>
  <c r="Z290" i="1"/>
  <c r="B291" i="1"/>
  <c r="C291" i="1"/>
  <c r="I291" i="1"/>
  <c r="J291" i="1"/>
  <c r="L291" i="1"/>
  <c r="N291" i="1"/>
  <c r="Q291" i="1"/>
  <c r="S291" i="1"/>
  <c r="T291" i="1"/>
  <c r="W291" i="1"/>
  <c r="Y291" i="1"/>
  <c r="Z291" i="1"/>
  <c r="B292" i="1"/>
  <c r="C292" i="1"/>
  <c r="I292" i="1"/>
  <c r="J292" i="1"/>
  <c r="L292" i="1"/>
  <c r="N292" i="1"/>
  <c r="Q292" i="1"/>
  <c r="S292" i="1"/>
  <c r="T292" i="1"/>
  <c r="W292" i="1"/>
  <c r="Y292" i="1"/>
  <c r="Z292" i="1"/>
  <c r="B293" i="1"/>
  <c r="C293" i="1"/>
  <c r="I293" i="1"/>
  <c r="J293" i="1"/>
  <c r="L293" i="1"/>
  <c r="N293" i="1"/>
  <c r="Q293" i="1"/>
  <c r="S293" i="1"/>
  <c r="T293" i="1"/>
  <c r="W293" i="1"/>
  <c r="Y293" i="1"/>
  <c r="Z293" i="1"/>
  <c r="B294" i="1"/>
  <c r="C294" i="1"/>
  <c r="I294" i="1"/>
  <c r="J294" i="1"/>
  <c r="L294" i="1"/>
  <c r="N294" i="1"/>
  <c r="Q294" i="1"/>
  <c r="S294" i="1"/>
  <c r="T294" i="1"/>
  <c r="W294" i="1"/>
  <c r="Y294" i="1"/>
  <c r="Z294" i="1"/>
  <c r="B295" i="1"/>
  <c r="C295" i="1"/>
  <c r="I295" i="1"/>
  <c r="J295" i="1"/>
  <c r="L295" i="1"/>
  <c r="N295" i="1"/>
  <c r="Q295" i="1"/>
  <c r="S295" i="1"/>
  <c r="T295" i="1"/>
  <c r="W295" i="1"/>
  <c r="Y295" i="1"/>
  <c r="Z295" i="1"/>
  <c r="B296" i="1"/>
  <c r="C296" i="1"/>
  <c r="I296" i="1"/>
  <c r="J296" i="1"/>
  <c r="L296" i="1"/>
  <c r="N296" i="1"/>
  <c r="Q296" i="1"/>
  <c r="S296" i="1"/>
  <c r="T296" i="1"/>
  <c r="W296" i="1"/>
  <c r="Y296" i="1"/>
  <c r="Z296" i="1"/>
  <c r="B297" i="1"/>
  <c r="C297" i="1"/>
  <c r="I297" i="1"/>
  <c r="J297" i="1"/>
  <c r="L297" i="1"/>
  <c r="N297" i="1"/>
  <c r="Q297" i="1"/>
  <c r="S297" i="1"/>
  <c r="T297" i="1"/>
  <c r="W297" i="1"/>
  <c r="Y297" i="1"/>
  <c r="Z297" i="1"/>
  <c r="B298" i="1"/>
  <c r="C298" i="1"/>
  <c r="I298" i="1"/>
  <c r="J298" i="1"/>
  <c r="L298" i="1"/>
  <c r="N298" i="1"/>
  <c r="Q298" i="1"/>
  <c r="S298" i="1"/>
  <c r="T298" i="1"/>
  <c r="W298" i="1"/>
  <c r="Y298" i="1"/>
  <c r="Z298" i="1"/>
  <c r="B299" i="1"/>
  <c r="C299" i="1"/>
  <c r="I299" i="1"/>
  <c r="J299" i="1"/>
  <c r="L299" i="1"/>
  <c r="N299" i="1"/>
  <c r="Q299" i="1"/>
  <c r="S299" i="1"/>
  <c r="T299" i="1"/>
  <c r="W299" i="1"/>
  <c r="Y299" i="1"/>
  <c r="Z299" i="1"/>
  <c r="B300" i="1"/>
  <c r="C300" i="1"/>
  <c r="I300" i="1"/>
  <c r="J300" i="1"/>
  <c r="L300" i="1"/>
  <c r="N300" i="1"/>
  <c r="Q300" i="1"/>
  <c r="S300" i="1"/>
  <c r="T300" i="1"/>
  <c r="W300" i="1"/>
  <c r="Y300" i="1"/>
  <c r="Z300" i="1"/>
  <c r="B301" i="1"/>
  <c r="C301" i="1"/>
  <c r="I301" i="1"/>
  <c r="J301" i="1"/>
  <c r="L301" i="1"/>
  <c r="N301" i="1"/>
  <c r="Q301" i="1"/>
  <c r="S301" i="1"/>
  <c r="T301" i="1"/>
  <c r="W301" i="1"/>
  <c r="Y301" i="1"/>
  <c r="Z301" i="1"/>
  <c r="B302" i="1"/>
  <c r="C302" i="1"/>
  <c r="I302" i="1"/>
  <c r="J302" i="1"/>
  <c r="L302" i="1"/>
  <c r="N302" i="1"/>
  <c r="Q302" i="1"/>
  <c r="S302" i="1"/>
  <c r="T302" i="1"/>
  <c r="W302" i="1"/>
  <c r="Y302" i="1"/>
  <c r="Z302" i="1"/>
  <c r="B303" i="1"/>
  <c r="C303" i="1"/>
  <c r="I303" i="1"/>
  <c r="J303" i="1"/>
  <c r="L303" i="1"/>
  <c r="N303" i="1"/>
  <c r="Q303" i="1"/>
  <c r="S303" i="1"/>
  <c r="T303" i="1"/>
  <c r="W303" i="1"/>
  <c r="Y303" i="1"/>
  <c r="Z303" i="1"/>
  <c r="B304" i="1"/>
  <c r="C304" i="1"/>
  <c r="I304" i="1"/>
  <c r="J304" i="1"/>
  <c r="L304" i="1"/>
  <c r="N304" i="1"/>
  <c r="Q304" i="1"/>
  <c r="S304" i="1"/>
  <c r="T304" i="1"/>
  <c r="W304" i="1"/>
  <c r="Y304" i="1"/>
  <c r="Z304" i="1"/>
  <c r="B305" i="1"/>
  <c r="C305" i="1"/>
  <c r="I305" i="1"/>
  <c r="J305" i="1"/>
  <c r="L305" i="1"/>
  <c r="N305" i="1"/>
  <c r="Q305" i="1"/>
  <c r="S305" i="1"/>
  <c r="T305" i="1"/>
  <c r="W305" i="1"/>
  <c r="Y305" i="1"/>
  <c r="Z305" i="1"/>
  <c r="B306" i="1"/>
  <c r="C306" i="1"/>
  <c r="I306" i="1"/>
  <c r="J306" i="1"/>
  <c r="L306" i="1"/>
  <c r="N306" i="1"/>
  <c r="Q306" i="1"/>
  <c r="S306" i="1"/>
  <c r="T306" i="1"/>
  <c r="W306" i="1"/>
  <c r="Y306" i="1"/>
  <c r="Z306" i="1"/>
  <c r="B307" i="1"/>
  <c r="C307" i="1"/>
  <c r="I307" i="1"/>
  <c r="J307" i="1"/>
  <c r="L307" i="1"/>
  <c r="N307" i="1"/>
  <c r="Q307" i="1"/>
  <c r="S307" i="1"/>
  <c r="T307" i="1"/>
  <c r="W307" i="1"/>
  <c r="Y307" i="1"/>
  <c r="Z307" i="1"/>
  <c r="B308" i="1"/>
  <c r="C308" i="1"/>
  <c r="I308" i="1"/>
  <c r="J308" i="1"/>
  <c r="L308" i="1"/>
  <c r="N308" i="1"/>
  <c r="Q308" i="1"/>
  <c r="S308" i="1"/>
  <c r="T308" i="1"/>
  <c r="W308" i="1"/>
  <c r="Y308" i="1"/>
  <c r="Z308" i="1"/>
  <c r="B309" i="1"/>
  <c r="C309" i="1"/>
  <c r="I309" i="1"/>
  <c r="J309" i="1"/>
  <c r="L309" i="1"/>
  <c r="N309" i="1"/>
  <c r="Q309" i="1"/>
  <c r="S309" i="1"/>
  <c r="T309" i="1"/>
  <c r="W309" i="1"/>
  <c r="Y309" i="1"/>
  <c r="Z309" i="1"/>
  <c r="B310" i="1"/>
  <c r="C310" i="1"/>
  <c r="I310" i="1"/>
  <c r="J310" i="1"/>
  <c r="L310" i="1"/>
  <c r="N310" i="1"/>
  <c r="Q310" i="1"/>
  <c r="S310" i="1"/>
  <c r="T310" i="1"/>
  <c r="W310" i="1"/>
  <c r="Y310" i="1"/>
  <c r="Z310" i="1"/>
  <c r="B311" i="1"/>
  <c r="C311" i="1"/>
  <c r="I311" i="1"/>
  <c r="J311" i="1"/>
  <c r="L311" i="1"/>
  <c r="N311" i="1"/>
  <c r="Q311" i="1"/>
  <c r="S311" i="1"/>
  <c r="T311" i="1"/>
  <c r="W311" i="1"/>
  <c r="Y311" i="1"/>
  <c r="Z311" i="1"/>
  <c r="B312" i="1"/>
  <c r="C312" i="1"/>
  <c r="I312" i="1"/>
  <c r="J312" i="1"/>
  <c r="L312" i="1"/>
  <c r="N312" i="1"/>
  <c r="Q312" i="1"/>
  <c r="S312" i="1"/>
  <c r="T312" i="1"/>
  <c r="W312" i="1"/>
  <c r="Y312" i="1"/>
  <c r="Z312" i="1"/>
  <c r="B313" i="1"/>
  <c r="C313" i="1"/>
  <c r="I313" i="1"/>
  <c r="J313" i="1"/>
  <c r="L313" i="1"/>
  <c r="N313" i="1"/>
  <c r="Q313" i="1"/>
  <c r="S313" i="1"/>
  <c r="T313" i="1"/>
  <c r="W313" i="1"/>
  <c r="Y313" i="1"/>
  <c r="Z313" i="1"/>
  <c r="B314" i="1"/>
  <c r="C314" i="1"/>
  <c r="I314" i="1"/>
  <c r="J314" i="1"/>
  <c r="L314" i="1"/>
  <c r="N314" i="1"/>
  <c r="Q314" i="1"/>
  <c r="S314" i="1"/>
  <c r="T314" i="1"/>
  <c r="W314" i="1"/>
  <c r="Y314" i="1"/>
  <c r="Z314" i="1"/>
  <c r="B315" i="1"/>
  <c r="C315" i="1"/>
  <c r="I315" i="1"/>
  <c r="J315" i="1"/>
  <c r="L315" i="1"/>
  <c r="N315" i="1"/>
  <c r="Q315" i="1"/>
  <c r="S315" i="1"/>
  <c r="T315" i="1"/>
  <c r="W315" i="1"/>
  <c r="Y315" i="1"/>
  <c r="Z315" i="1"/>
  <c r="B316" i="1"/>
  <c r="C316" i="1"/>
  <c r="I316" i="1"/>
  <c r="J316" i="1"/>
  <c r="L316" i="1"/>
  <c r="N316" i="1"/>
  <c r="Q316" i="1"/>
  <c r="S316" i="1"/>
  <c r="T316" i="1"/>
  <c r="W316" i="1"/>
  <c r="Y316" i="1"/>
  <c r="Z316" i="1"/>
  <c r="B317" i="1"/>
  <c r="C317" i="1"/>
  <c r="I317" i="1"/>
  <c r="J317" i="1"/>
  <c r="L317" i="1"/>
  <c r="N317" i="1"/>
  <c r="Q317" i="1"/>
  <c r="S317" i="1"/>
  <c r="T317" i="1"/>
  <c r="W317" i="1"/>
  <c r="Y317" i="1"/>
  <c r="Z317" i="1"/>
  <c r="B318" i="1"/>
  <c r="C318" i="1"/>
  <c r="I318" i="1"/>
  <c r="J318" i="1"/>
  <c r="L318" i="1"/>
  <c r="N318" i="1"/>
  <c r="Q318" i="1"/>
  <c r="S318" i="1"/>
  <c r="T318" i="1"/>
  <c r="W318" i="1"/>
  <c r="Y318" i="1"/>
  <c r="Z318" i="1"/>
  <c r="B319" i="1"/>
  <c r="C319" i="1"/>
  <c r="I319" i="1"/>
  <c r="J319" i="1"/>
  <c r="L319" i="1"/>
  <c r="N319" i="1"/>
  <c r="Q319" i="1"/>
  <c r="S319" i="1"/>
  <c r="T319" i="1"/>
  <c r="W319" i="1"/>
  <c r="Y319" i="1"/>
  <c r="Z319" i="1"/>
  <c r="B320" i="1"/>
  <c r="C320" i="1"/>
  <c r="I320" i="1"/>
  <c r="J320" i="1"/>
  <c r="L320" i="1"/>
  <c r="N320" i="1"/>
  <c r="Q320" i="1"/>
  <c r="S320" i="1"/>
  <c r="T320" i="1"/>
  <c r="W320" i="1"/>
  <c r="Y320" i="1"/>
  <c r="Z320" i="1"/>
  <c r="B321" i="1"/>
  <c r="C321" i="1"/>
  <c r="I321" i="1"/>
  <c r="J321" i="1"/>
  <c r="L321" i="1"/>
  <c r="N321" i="1"/>
  <c r="Q321" i="1"/>
  <c r="S321" i="1"/>
  <c r="T321" i="1"/>
  <c r="W321" i="1"/>
  <c r="Y321" i="1"/>
  <c r="Z321" i="1"/>
  <c r="B322" i="1"/>
  <c r="C322" i="1"/>
  <c r="I322" i="1"/>
  <c r="J322" i="1"/>
  <c r="L322" i="1"/>
  <c r="N322" i="1"/>
  <c r="Q322" i="1"/>
  <c r="S322" i="1"/>
  <c r="T322" i="1"/>
  <c r="W322" i="1"/>
  <c r="Y322" i="1"/>
  <c r="Z322" i="1"/>
  <c r="B323" i="1"/>
  <c r="C323" i="1"/>
  <c r="I323" i="1"/>
  <c r="J323" i="1"/>
  <c r="L323" i="1"/>
  <c r="N323" i="1"/>
  <c r="Q323" i="1"/>
  <c r="S323" i="1"/>
  <c r="T323" i="1"/>
  <c r="W323" i="1"/>
  <c r="Y323" i="1"/>
  <c r="Z323" i="1"/>
  <c r="B324" i="1"/>
  <c r="C324" i="1"/>
  <c r="I324" i="1"/>
  <c r="J324" i="1"/>
  <c r="L324" i="1"/>
  <c r="N324" i="1"/>
  <c r="Q324" i="1"/>
  <c r="S324" i="1"/>
  <c r="T324" i="1"/>
  <c r="W324" i="1"/>
  <c r="Y324" i="1"/>
  <c r="Z324" i="1"/>
  <c r="B325" i="1"/>
  <c r="C325" i="1"/>
  <c r="I325" i="1"/>
  <c r="J325" i="1"/>
  <c r="L325" i="1"/>
  <c r="N325" i="1"/>
  <c r="Q325" i="1"/>
  <c r="S325" i="1"/>
  <c r="T325" i="1"/>
  <c r="W325" i="1"/>
  <c r="Y325" i="1"/>
  <c r="Z325" i="1"/>
  <c r="B326" i="1"/>
  <c r="C326" i="1"/>
  <c r="I326" i="1"/>
  <c r="J326" i="1"/>
  <c r="L326" i="1"/>
  <c r="N326" i="1"/>
  <c r="Q326" i="1"/>
  <c r="S326" i="1"/>
  <c r="T326" i="1"/>
  <c r="W326" i="1"/>
  <c r="Y326" i="1"/>
  <c r="Z326" i="1"/>
  <c r="B327" i="1"/>
  <c r="C327" i="1"/>
  <c r="I327" i="1"/>
  <c r="J327" i="1"/>
  <c r="L327" i="1"/>
  <c r="N327" i="1"/>
  <c r="Q327" i="1"/>
  <c r="S327" i="1"/>
  <c r="T327" i="1"/>
  <c r="W327" i="1"/>
  <c r="Y327" i="1"/>
  <c r="Z327" i="1"/>
  <c r="B328" i="1"/>
  <c r="C328" i="1"/>
  <c r="I328" i="1"/>
  <c r="J328" i="1"/>
  <c r="L328" i="1"/>
  <c r="N328" i="1"/>
  <c r="Q328" i="1"/>
  <c r="S328" i="1"/>
  <c r="T328" i="1"/>
  <c r="W328" i="1"/>
  <c r="Y328" i="1"/>
  <c r="Z328" i="1"/>
  <c r="B329" i="1"/>
  <c r="C329" i="1"/>
  <c r="I329" i="1"/>
  <c r="J329" i="1"/>
  <c r="L329" i="1"/>
  <c r="N329" i="1"/>
  <c r="Q329" i="1"/>
  <c r="S329" i="1"/>
  <c r="T329" i="1"/>
  <c r="W329" i="1"/>
  <c r="Y329" i="1"/>
  <c r="Z329" i="1"/>
  <c r="B330" i="1"/>
  <c r="C330" i="1"/>
  <c r="I330" i="1"/>
  <c r="J330" i="1"/>
  <c r="L330" i="1"/>
  <c r="N330" i="1"/>
  <c r="Q330" i="1"/>
  <c r="S330" i="1"/>
  <c r="T330" i="1"/>
  <c r="W330" i="1"/>
  <c r="Y330" i="1"/>
  <c r="Z330" i="1"/>
  <c r="B331" i="1"/>
  <c r="C331" i="1"/>
  <c r="I331" i="1"/>
  <c r="J331" i="1"/>
  <c r="L331" i="1"/>
  <c r="N331" i="1"/>
  <c r="Q331" i="1"/>
  <c r="S331" i="1"/>
  <c r="T331" i="1"/>
  <c r="W331" i="1"/>
  <c r="Y331" i="1"/>
  <c r="Z331" i="1"/>
  <c r="B332" i="1"/>
  <c r="C332" i="1"/>
  <c r="I332" i="1"/>
  <c r="J332" i="1"/>
  <c r="L332" i="1"/>
  <c r="N332" i="1"/>
  <c r="Q332" i="1"/>
  <c r="S332" i="1"/>
  <c r="T332" i="1"/>
  <c r="W332" i="1"/>
  <c r="Y332" i="1"/>
  <c r="Z332" i="1"/>
  <c r="B333" i="1"/>
  <c r="C333" i="1"/>
  <c r="I333" i="1"/>
  <c r="J333" i="1"/>
  <c r="L333" i="1"/>
  <c r="N333" i="1"/>
  <c r="Q333" i="1"/>
  <c r="S333" i="1"/>
  <c r="T333" i="1"/>
  <c r="W333" i="1"/>
  <c r="Y333" i="1"/>
  <c r="Z333" i="1"/>
  <c r="B334" i="1"/>
  <c r="C334" i="1"/>
  <c r="I334" i="1"/>
  <c r="J334" i="1"/>
  <c r="L334" i="1"/>
  <c r="N334" i="1"/>
  <c r="Q334" i="1"/>
  <c r="S334" i="1"/>
  <c r="T334" i="1"/>
  <c r="W334" i="1"/>
  <c r="Y334" i="1"/>
  <c r="Z334" i="1"/>
  <c r="B335" i="1"/>
  <c r="C335" i="1"/>
  <c r="I335" i="1"/>
  <c r="J335" i="1"/>
  <c r="L335" i="1"/>
  <c r="N335" i="1"/>
  <c r="Q335" i="1"/>
  <c r="S335" i="1"/>
  <c r="T335" i="1"/>
  <c r="W335" i="1"/>
  <c r="Y335" i="1"/>
  <c r="Z335" i="1"/>
  <c r="B336" i="1"/>
  <c r="C336" i="1"/>
  <c r="I336" i="1"/>
  <c r="J336" i="1"/>
  <c r="L336" i="1"/>
  <c r="N336" i="1"/>
  <c r="Q336" i="1"/>
  <c r="S336" i="1"/>
  <c r="T336" i="1"/>
  <c r="W336" i="1"/>
  <c r="Y336" i="1"/>
  <c r="Z336" i="1"/>
  <c r="B337" i="1"/>
  <c r="C337" i="1"/>
  <c r="I337" i="1"/>
  <c r="J337" i="1"/>
  <c r="L337" i="1"/>
  <c r="N337" i="1"/>
  <c r="Q337" i="1"/>
  <c r="S337" i="1"/>
  <c r="T337" i="1"/>
  <c r="W337" i="1"/>
  <c r="Y337" i="1"/>
  <c r="Z337" i="1"/>
  <c r="B338" i="1"/>
  <c r="C338" i="1"/>
  <c r="I338" i="1"/>
  <c r="J338" i="1"/>
  <c r="L338" i="1"/>
  <c r="N338" i="1"/>
  <c r="Q338" i="1"/>
  <c r="S338" i="1"/>
  <c r="T338" i="1"/>
  <c r="W338" i="1"/>
  <c r="Y338" i="1"/>
  <c r="Z338" i="1"/>
  <c r="B339" i="1"/>
  <c r="C339" i="1"/>
  <c r="I339" i="1"/>
  <c r="J339" i="1"/>
  <c r="L339" i="1"/>
  <c r="N339" i="1"/>
  <c r="Q339" i="1"/>
  <c r="S339" i="1"/>
  <c r="T339" i="1"/>
  <c r="W339" i="1"/>
  <c r="Y339" i="1"/>
  <c r="Z339" i="1"/>
  <c r="B340" i="1"/>
  <c r="C340" i="1"/>
  <c r="I340" i="1"/>
  <c r="J340" i="1"/>
  <c r="L340" i="1"/>
  <c r="N340" i="1"/>
  <c r="Q340" i="1"/>
  <c r="S340" i="1"/>
  <c r="T340" i="1"/>
  <c r="W340" i="1"/>
  <c r="Y340" i="1"/>
  <c r="Z340" i="1"/>
  <c r="B341" i="1"/>
  <c r="C341" i="1"/>
  <c r="I341" i="1"/>
  <c r="J341" i="1"/>
  <c r="L341" i="1"/>
  <c r="N341" i="1"/>
  <c r="Q341" i="1"/>
  <c r="S341" i="1"/>
  <c r="T341" i="1"/>
  <c r="W341" i="1"/>
  <c r="Y341" i="1"/>
  <c r="Z341" i="1"/>
  <c r="B342" i="1"/>
  <c r="C342" i="1"/>
  <c r="I342" i="1"/>
  <c r="J342" i="1"/>
  <c r="L342" i="1"/>
  <c r="N342" i="1"/>
  <c r="Q342" i="1"/>
  <c r="S342" i="1"/>
  <c r="T342" i="1"/>
  <c r="W342" i="1"/>
  <c r="Y342" i="1"/>
  <c r="Z342" i="1"/>
  <c r="B343" i="1"/>
  <c r="C343" i="1"/>
  <c r="I343" i="1"/>
  <c r="J343" i="1"/>
  <c r="L343" i="1"/>
  <c r="N343" i="1"/>
  <c r="Q343" i="1"/>
  <c r="S343" i="1"/>
  <c r="T343" i="1"/>
  <c r="W343" i="1"/>
  <c r="Y343" i="1"/>
  <c r="Z343" i="1"/>
  <c r="B344" i="1"/>
  <c r="C344" i="1"/>
  <c r="I344" i="1"/>
  <c r="J344" i="1"/>
  <c r="L344" i="1"/>
  <c r="N344" i="1"/>
  <c r="Q344" i="1"/>
  <c r="S344" i="1"/>
  <c r="T344" i="1"/>
  <c r="W344" i="1"/>
  <c r="Y344" i="1"/>
  <c r="Z344" i="1"/>
  <c r="B345" i="1"/>
  <c r="C345" i="1"/>
  <c r="I345" i="1"/>
  <c r="J345" i="1"/>
  <c r="L345" i="1"/>
  <c r="N345" i="1"/>
  <c r="Q345" i="1"/>
  <c r="S345" i="1"/>
  <c r="T345" i="1"/>
  <c r="W345" i="1"/>
  <c r="Y345" i="1"/>
  <c r="Z345" i="1"/>
  <c r="B346" i="1"/>
  <c r="C346" i="1"/>
  <c r="I346" i="1"/>
  <c r="J346" i="1"/>
  <c r="L346" i="1"/>
  <c r="N346" i="1"/>
  <c r="Q346" i="1"/>
  <c r="S346" i="1"/>
  <c r="T346" i="1"/>
  <c r="W346" i="1"/>
  <c r="Y346" i="1"/>
  <c r="Z346" i="1"/>
  <c r="B347" i="1"/>
  <c r="C347" i="1"/>
  <c r="I347" i="1"/>
  <c r="J347" i="1"/>
  <c r="L347" i="1"/>
  <c r="N347" i="1"/>
  <c r="Q347" i="1"/>
  <c r="S347" i="1"/>
  <c r="T347" i="1"/>
  <c r="W347" i="1"/>
  <c r="Y347" i="1"/>
  <c r="Z347" i="1"/>
  <c r="B348" i="1"/>
  <c r="C348" i="1"/>
  <c r="I348" i="1"/>
  <c r="J348" i="1"/>
  <c r="L348" i="1"/>
  <c r="N348" i="1"/>
  <c r="Q348" i="1"/>
  <c r="S348" i="1"/>
  <c r="T348" i="1"/>
  <c r="W348" i="1"/>
  <c r="Y348" i="1"/>
  <c r="Z348" i="1"/>
  <c r="B349" i="1"/>
  <c r="C349" i="1"/>
  <c r="I349" i="1"/>
  <c r="J349" i="1"/>
  <c r="L349" i="1"/>
  <c r="N349" i="1"/>
  <c r="Q349" i="1"/>
  <c r="S349" i="1"/>
  <c r="T349" i="1"/>
  <c r="W349" i="1"/>
  <c r="Y349" i="1"/>
  <c r="Z349" i="1"/>
  <c r="B350" i="1"/>
  <c r="C350" i="1"/>
  <c r="I350" i="1"/>
  <c r="J350" i="1"/>
  <c r="L350" i="1"/>
  <c r="N350" i="1"/>
  <c r="Q350" i="1"/>
  <c r="S350" i="1"/>
  <c r="T350" i="1"/>
  <c r="W350" i="1"/>
  <c r="Y350" i="1"/>
  <c r="Z350" i="1"/>
  <c r="B351" i="1"/>
  <c r="C351" i="1"/>
  <c r="I351" i="1"/>
  <c r="J351" i="1"/>
  <c r="L351" i="1"/>
  <c r="N351" i="1"/>
  <c r="Q351" i="1"/>
  <c r="S351" i="1"/>
  <c r="T351" i="1"/>
  <c r="W351" i="1"/>
  <c r="Y351" i="1"/>
  <c r="Z351" i="1"/>
  <c r="B352" i="1"/>
  <c r="C352" i="1"/>
  <c r="I352" i="1"/>
  <c r="J352" i="1"/>
  <c r="L352" i="1"/>
  <c r="N352" i="1"/>
  <c r="Q352" i="1"/>
  <c r="S352" i="1"/>
  <c r="T352" i="1"/>
  <c r="W352" i="1"/>
  <c r="Y352" i="1"/>
  <c r="Z352" i="1"/>
  <c r="B353" i="1"/>
  <c r="C353" i="1"/>
  <c r="I353" i="1"/>
  <c r="J353" i="1"/>
  <c r="L353" i="1"/>
  <c r="N353" i="1"/>
  <c r="Q353" i="1"/>
  <c r="S353" i="1"/>
  <c r="T353" i="1"/>
  <c r="W353" i="1"/>
  <c r="Y353" i="1"/>
  <c r="Z353" i="1"/>
  <c r="B354" i="1"/>
  <c r="C354" i="1"/>
  <c r="I354" i="1"/>
  <c r="J354" i="1"/>
  <c r="L354" i="1"/>
  <c r="N354" i="1"/>
  <c r="Q354" i="1"/>
  <c r="S354" i="1"/>
  <c r="T354" i="1"/>
  <c r="W354" i="1"/>
  <c r="Y354" i="1"/>
  <c r="Z354" i="1"/>
  <c r="B355" i="1"/>
  <c r="C355" i="1"/>
  <c r="I355" i="1"/>
  <c r="J355" i="1"/>
  <c r="L355" i="1"/>
  <c r="N355" i="1"/>
  <c r="Q355" i="1"/>
  <c r="S355" i="1"/>
  <c r="T355" i="1"/>
  <c r="W355" i="1"/>
  <c r="Y355" i="1"/>
  <c r="Z355" i="1"/>
  <c r="B356" i="1"/>
  <c r="C356" i="1"/>
  <c r="I356" i="1"/>
  <c r="J356" i="1"/>
  <c r="L356" i="1"/>
  <c r="N356" i="1"/>
  <c r="Q356" i="1"/>
  <c r="S356" i="1"/>
  <c r="T356" i="1"/>
  <c r="W356" i="1"/>
  <c r="Y356" i="1"/>
  <c r="Z356" i="1"/>
  <c r="B357" i="1"/>
  <c r="C357" i="1"/>
  <c r="I357" i="1"/>
  <c r="J357" i="1"/>
  <c r="L357" i="1"/>
  <c r="N357" i="1"/>
  <c r="Q357" i="1"/>
  <c r="S357" i="1"/>
  <c r="T357" i="1"/>
  <c r="W357" i="1"/>
  <c r="Y357" i="1"/>
  <c r="Z357" i="1"/>
  <c r="B358" i="1"/>
  <c r="C358" i="1"/>
  <c r="I358" i="1"/>
  <c r="J358" i="1"/>
  <c r="L358" i="1"/>
  <c r="N358" i="1"/>
  <c r="Q358" i="1"/>
  <c r="S358" i="1"/>
  <c r="T358" i="1"/>
  <c r="W358" i="1"/>
  <c r="Y358" i="1"/>
  <c r="Z358" i="1"/>
  <c r="B359" i="1"/>
  <c r="C359" i="1"/>
  <c r="I359" i="1"/>
  <c r="J359" i="1"/>
  <c r="L359" i="1"/>
  <c r="N359" i="1"/>
  <c r="Q359" i="1"/>
  <c r="S359" i="1"/>
  <c r="T359" i="1"/>
  <c r="W359" i="1"/>
  <c r="Y359" i="1"/>
  <c r="Z359" i="1"/>
  <c r="B360" i="1"/>
  <c r="C360" i="1"/>
  <c r="I360" i="1"/>
  <c r="J360" i="1"/>
  <c r="L360" i="1"/>
  <c r="N360" i="1"/>
  <c r="Q360" i="1"/>
  <c r="S360" i="1"/>
  <c r="T360" i="1"/>
  <c r="W360" i="1"/>
  <c r="Y360" i="1"/>
  <c r="Z360" i="1"/>
  <c r="B361" i="1"/>
  <c r="C361" i="1"/>
  <c r="I361" i="1"/>
  <c r="J361" i="1"/>
  <c r="L361" i="1"/>
  <c r="N361" i="1"/>
  <c r="Q361" i="1"/>
  <c r="S361" i="1"/>
  <c r="T361" i="1"/>
  <c r="W361" i="1"/>
  <c r="Y361" i="1"/>
  <c r="Z361" i="1"/>
  <c r="B362" i="1"/>
  <c r="C362" i="1"/>
  <c r="I362" i="1"/>
  <c r="J362" i="1"/>
  <c r="L362" i="1"/>
  <c r="N362" i="1"/>
  <c r="Q362" i="1"/>
  <c r="S362" i="1"/>
  <c r="T362" i="1"/>
  <c r="W362" i="1"/>
  <c r="Y362" i="1"/>
  <c r="Z362" i="1"/>
  <c r="B363" i="1"/>
  <c r="C363" i="1"/>
  <c r="I363" i="1"/>
  <c r="J363" i="1"/>
  <c r="L363" i="1"/>
  <c r="N363" i="1"/>
  <c r="Q363" i="1"/>
  <c r="S363" i="1"/>
  <c r="T363" i="1"/>
  <c r="W363" i="1"/>
  <c r="Y363" i="1"/>
  <c r="Z363" i="1"/>
  <c r="B364" i="1"/>
  <c r="C364" i="1"/>
  <c r="I364" i="1"/>
  <c r="J364" i="1"/>
  <c r="L364" i="1"/>
  <c r="N364" i="1"/>
  <c r="Q364" i="1"/>
  <c r="S364" i="1"/>
  <c r="T364" i="1"/>
  <c r="W364" i="1"/>
  <c r="Y364" i="1"/>
  <c r="Z364" i="1"/>
  <c r="B365" i="1"/>
  <c r="C365" i="1"/>
  <c r="I365" i="1"/>
  <c r="J365" i="1"/>
  <c r="L365" i="1"/>
  <c r="N365" i="1"/>
  <c r="Q365" i="1"/>
  <c r="S365" i="1"/>
  <c r="T365" i="1"/>
  <c r="W365" i="1"/>
  <c r="Y365" i="1"/>
  <c r="Z365" i="1"/>
  <c r="B366" i="1"/>
  <c r="C366" i="1"/>
  <c r="I366" i="1"/>
  <c r="J366" i="1"/>
  <c r="L366" i="1"/>
  <c r="N366" i="1"/>
  <c r="Q366" i="1"/>
  <c r="S366" i="1"/>
  <c r="T366" i="1"/>
  <c r="W366" i="1"/>
  <c r="Y366" i="1"/>
  <c r="Z366" i="1"/>
  <c r="B367" i="1"/>
  <c r="C367" i="1"/>
  <c r="I367" i="1"/>
  <c r="J367" i="1"/>
  <c r="L367" i="1"/>
  <c r="N367" i="1"/>
  <c r="Q367" i="1"/>
  <c r="S367" i="1"/>
  <c r="T367" i="1"/>
  <c r="W367" i="1"/>
  <c r="Y367" i="1"/>
  <c r="Z367" i="1"/>
  <c r="B368" i="1"/>
  <c r="C368" i="1"/>
  <c r="I368" i="1"/>
  <c r="J368" i="1"/>
  <c r="L368" i="1"/>
  <c r="N368" i="1"/>
  <c r="Q368" i="1"/>
  <c r="S368" i="1"/>
  <c r="T368" i="1"/>
  <c r="W368" i="1"/>
  <c r="Y368" i="1"/>
  <c r="Z368" i="1"/>
  <c r="B369" i="1"/>
  <c r="C369" i="1"/>
  <c r="I369" i="1"/>
  <c r="J369" i="1"/>
  <c r="L369" i="1"/>
  <c r="N369" i="1"/>
  <c r="Q369" i="1"/>
  <c r="S369" i="1"/>
  <c r="T369" i="1"/>
  <c r="W369" i="1"/>
  <c r="Y369" i="1"/>
  <c r="Z369" i="1"/>
  <c r="B370" i="1"/>
  <c r="C370" i="1"/>
  <c r="I370" i="1"/>
  <c r="J370" i="1"/>
  <c r="L370" i="1"/>
  <c r="N370" i="1"/>
  <c r="Q370" i="1"/>
  <c r="S370" i="1"/>
  <c r="T370" i="1"/>
  <c r="W370" i="1"/>
  <c r="Y370" i="1"/>
  <c r="Z370" i="1"/>
  <c r="B371" i="1"/>
  <c r="C371" i="1"/>
  <c r="I371" i="1"/>
  <c r="J371" i="1"/>
  <c r="L371" i="1"/>
  <c r="N371" i="1"/>
  <c r="Q371" i="1"/>
  <c r="S371" i="1"/>
  <c r="T371" i="1"/>
  <c r="W371" i="1"/>
  <c r="Y371" i="1"/>
  <c r="Z371" i="1"/>
  <c r="B372" i="1"/>
  <c r="C372" i="1"/>
  <c r="I372" i="1"/>
  <c r="J372" i="1"/>
  <c r="L372" i="1"/>
  <c r="N372" i="1"/>
  <c r="Q372" i="1"/>
  <c r="S372" i="1"/>
  <c r="T372" i="1"/>
  <c r="W372" i="1"/>
  <c r="Y372" i="1"/>
  <c r="Z372" i="1"/>
  <c r="B373" i="1"/>
  <c r="C373" i="1"/>
  <c r="I373" i="1"/>
  <c r="J373" i="1"/>
  <c r="L373" i="1"/>
  <c r="N373" i="1"/>
  <c r="Q373" i="1"/>
  <c r="S373" i="1"/>
  <c r="T373" i="1"/>
  <c r="W373" i="1"/>
  <c r="Y373" i="1"/>
  <c r="Z373" i="1"/>
  <c r="B374" i="1"/>
  <c r="C374" i="1"/>
  <c r="I374" i="1"/>
  <c r="J374" i="1"/>
  <c r="L374" i="1"/>
  <c r="N374" i="1"/>
  <c r="Q374" i="1"/>
  <c r="S374" i="1"/>
  <c r="T374" i="1"/>
  <c r="W374" i="1"/>
  <c r="Y374" i="1"/>
  <c r="Z374" i="1"/>
  <c r="B375" i="1"/>
  <c r="C375" i="1"/>
  <c r="I375" i="1"/>
  <c r="J375" i="1"/>
  <c r="L375" i="1"/>
  <c r="N375" i="1"/>
  <c r="Q375" i="1"/>
  <c r="S375" i="1"/>
  <c r="T375" i="1"/>
  <c r="W375" i="1"/>
  <c r="Y375" i="1"/>
  <c r="Z375" i="1"/>
  <c r="B376" i="1"/>
  <c r="C376" i="1"/>
  <c r="I376" i="1"/>
  <c r="J376" i="1"/>
  <c r="L376" i="1"/>
  <c r="N376" i="1"/>
  <c r="Q376" i="1"/>
  <c r="S376" i="1"/>
  <c r="T376" i="1"/>
  <c r="W376" i="1"/>
  <c r="Y376" i="1"/>
  <c r="Z376" i="1"/>
  <c r="B377" i="1"/>
  <c r="C377" i="1"/>
  <c r="I377" i="1"/>
  <c r="J377" i="1"/>
  <c r="L377" i="1"/>
  <c r="N377" i="1"/>
  <c r="Q377" i="1"/>
  <c r="S377" i="1"/>
  <c r="T377" i="1"/>
  <c r="W377" i="1"/>
  <c r="Y377" i="1"/>
  <c r="Z377" i="1"/>
  <c r="B378" i="1"/>
  <c r="C378" i="1"/>
  <c r="I378" i="1"/>
  <c r="J378" i="1"/>
  <c r="L378" i="1"/>
  <c r="N378" i="1"/>
  <c r="Q378" i="1"/>
  <c r="S378" i="1"/>
  <c r="T378" i="1"/>
  <c r="W378" i="1"/>
  <c r="Y378" i="1"/>
  <c r="Z378" i="1"/>
  <c r="N127" i="2" l="1"/>
  <c r="AH5" i="2" s="1"/>
  <c r="AG5" i="2" s="1"/>
  <c r="N96" i="2"/>
  <c r="AH4" i="2" s="1"/>
  <c r="AG4" i="2" s="1"/>
  <c r="N72" i="2"/>
  <c r="AH3" i="2" s="1"/>
  <c r="AG3" i="2" s="1"/>
  <c r="N29" i="2"/>
  <c r="AH2" i="2" s="1"/>
  <c r="AG2" i="2" s="1"/>
</calcChain>
</file>

<file path=xl/sharedStrings.xml><?xml version="1.0" encoding="utf-8"?>
<sst xmlns="http://schemas.openxmlformats.org/spreadsheetml/2006/main" count="252" uniqueCount="91">
  <si>
    <t>Matricola</t>
  </si>
  <si>
    <t>Cognome</t>
  </si>
  <si>
    <t>Nome</t>
  </si>
  <si>
    <t>Data Inizio</t>
  </si>
  <si>
    <t>Data Fine</t>
  </si>
  <si>
    <t>% Retrib.</t>
  </si>
  <si>
    <t>Data Inizio % Retrib.</t>
  </si>
  <si>
    <t>Data Fine % Retrib.</t>
  </si>
  <si>
    <t>Cod. Causale</t>
  </si>
  <si>
    <t>Descr. Causale</t>
  </si>
  <si>
    <t>Tipo Periodo</t>
  </si>
  <si>
    <t>Nr. Tot Minuti</t>
  </si>
  <si>
    <t>Nr. Tot Minuti Str</t>
  </si>
  <si>
    <t>Nr. Tot Giorni</t>
  </si>
  <si>
    <t>Nr. Tot Minuti Periodo</t>
  </si>
  <si>
    <t>Nr. Tot Minuti Periodo Str</t>
  </si>
  <si>
    <t>Nr. Tot Giorni Periodo</t>
  </si>
  <si>
    <t>Cognome Familiare</t>
  </si>
  <si>
    <t>Nome Familiare</t>
  </si>
  <si>
    <t>Data Nascita Familiare</t>
  </si>
  <si>
    <t>Timbra Inizio in minuti</t>
  </si>
  <si>
    <t>Timbra Inizio</t>
  </si>
  <si>
    <t>Timbra Fine in minuti</t>
  </si>
  <si>
    <t>Timbra Fine</t>
  </si>
  <si>
    <t>Azienda</t>
  </si>
  <si>
    <t>Note</t>
  </si>
  <si>
    <t>N. giorni lun-ven</t>
  </si>
  <si>
    <t>Periodo riferimento anno intero</t>
  </si>
  <si>
    <t>Data</t>
  </si>
  <si>
    <t>Festività</t>
  </si>
  <si>
    <t>CAPODANNO</t>
  </si>
  <si>
    <t>EPIFANIA</t>
  </si>
  <si>
    <t>PASQUA</t>
  </si>
  <si>
    <t>LUNEDì ANGELO</t>
  </si>
  <si>
    <t>LIBERAZIONE</t>
  </si>
  <si>
    <t>FESTA LAVORO</t>
  </si>
  <si>
    <t>F. REPUBBLICA</t>
  </si>
  <si>
    <t>ASSUNZIONE</t>
  </si>
  <si>
    <t>SANTI</t>
  </si>
  <si>
    <t>IMMACOLATA</t>
  </si>
  <si>
    <t>NATALE</t>
  </si>
  <si>
    <t>S. STEFANO</t>
  </si>
  <si>
    <t>PATRONO RUFINA</t>
  </si>
  <si>
    <t>Data Inizio CONTEGGIO</t>
  </si>
  <si>
    <t>Data Fine CONTEGGIO</t>
  </si>
  <si>
    <t>AREA/SERVIZIO</t>
  </si>
  <si>
    <t>SERV. ALLA PERSONA</t>
  </si>
  <si>
    <t>GESTIONE DEL TERRITORIO</t>
  </si>
  <si>
    <t>AFFARI GENERALI</t>
  </si>
  <si>
    <t>SERV. FINANZIARIO</t>
  </si>
  <si>
    <t>DA PORTALE UNIONE</t>
  </si>
  <si>
    <t xml:space="preserve">ANNO </t>
  </si>
  <si>
    <t>PERIODO</t>
  </si>
  <si>
    <t>N. DIPENDENTI</t>
  </si>
  <si>
    <t>% ASSENZE</t>
  </si>
  <si>
    <t>% PRESENZE</t>
  </si>
  <si>
    <t>APR-GIU</t>
  </si>
  <si>
    <t>SERV FININZIARIO</t>
  </si>
  <si>
    <t>N. DIP.</t>
  </si>
  <si>
    <t>BECHERINI</t>
  </si>
  <si>
    <t>BONDI</t>
  </si>
  <si>
    <t>CECCHERINI</t>
  </si>
  <si>
    <t>FABBRI</t>
  </si>
  <si>
    <t>MARRONCINI</t>
  </si>
  <si>
    <t>MEINI</t>
  </si>
  <si>
    <t>PECORARO</t>
  </si>
  <si>
    <t>PINZANI</t>
  </si>
  <si>
    <t>POGGIALI</t>
  </si>
  <si>
    <t>PULITI</t>
  </si>
  <si>
    <t>TONELLI</t>
  </si>
  <si>
    <t>CIOTOLI</t>
  </si>
  <si>
    <t>CHELI S.</t>
  </si>
  <si>
    <t>RONDONI</t>
  </si>
  <si>
    <t>FRANCI</t>
  </si>
  <si>
    <t>ACQUAVIVA</t>
  </si>
  <si>
    <t>AGLIETTI</t>
  </si>
  <si>
    <t>BECATTINI</t>
  </si>
  <si>
    <t>BETTINI</t>
  </si>
  <si>
    <t>CAVACIOCCHI</t>
  </si>
  <si>
    <t>CECCHETTI</t>
  </si>
  <si>
    <t>CHELI E.</t>
  </si>
  <si>
    <t>FOCARDI</t>
  </si>
  <si>
    <t>GALGANI</t>
  </si>
  <si>
    <t>LONGHI</t>
  </si>
  <si>
    <t>CRESCIOLI</t>
  </si>
  <si>
    <t>SARTI</t>
  </si>
  <si>
    <t>N. GIORNI LAVORATIVI</t>
  </si>
  <si>
    <t>TOTALE AFFARI GENERALI</t>
  </si>
  <si>
    <t>TOTALE GESTIONE DEL TERRITORIO</t>
  </si>
  <si>
    <t>TOTALE SERV. ALLA PERSONA</t>
  </si>
  <si>
    <t>TOTALE SERV.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</si>
</sst>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14" fontId="0" fillId="0" borderId="0" xfId="0" applyNumberFormat="1"/>
    <xf numFmtId="14" fontId="0" fillId="0" borderId="10" xfId="0" applyNumberFormat="1" applyBorder="1"/>
    <xf numFmtId="14" fontId="0" fillId="0" borderId="11" xfId="0" applyNumberFormat="1" applyBorder="1"/>
    <xf numFmtId="0" fontId="0" fillId="0" borderId="12" xfId="0" applyBorder="1" applyAlignment="1">
      <alignment horizontal="center"/>
    </xf>
    <xf numFmtId="14" fontId="0" fillId="0" borderId="12" xfId="0" applyNumberFormat="1" applyBorder="1"/>
    <xf numFmtId="0" fontId="0" fillId="0" borderId="12" xfId="0" applyBorder="1"/>
    <xf numFmtId="14" fontId="0" fillId="33" borderId="12" xfId="0" applyNumberFormat="1" applyFill="1" applyBorder="1"/>
    <xf numFmtId="0" fontId="0" fillId="33" borderId="12" xfId="0" applyFill="1" applyBorder="1"/>
    <xf numFmtId="14" fontId="0" fillId="34" borderId="12" xfId="0" applyNumberFormat="1" applyFill="1" applyBorder="1"/>
    <xf numFmtId="0" fontId="0" fillId="34" borderId="12" xfId="0" applyFill="1" applyBorder="1"/>
    <xf numFmtId="0" fontId="16" fillId="0" borderId="0" xfId="0" applyFont="1" applyAlignment="1">
      <alignment horizontal="center" vertical="center" wrapText="1"/>
    </xf>
    <xf numFmtId="0" fontId="14" fillId="0" borderId="12" xfId="0" applyFont="1" applyBorder="1"/>
    <xf numFmtId="0" fontId="16" fillId="0" borderId="12" xfId="0" applyFont="1" applyBorder="1" applyAlignment="1">
      <alignment horizontal="center" vertical="center" wrapText="1"/>
    </xf>
    <xf numFmtId="14" fontId="0" fillId="36" borderId="12" xfId="0" applyNumberFormat="1" applyFill="1" applyBorder="1"/>
    <xf numFmtId="14" fontId="0" fillId="37" borderId="12" xfId="0" applyNumberFormat="1" applyFill="1" applyBorder="1"/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9" fillId="0" borderId="20" xfId="0" applyFont="1" applyBorder="1"/>
    <xf numFmtId="0" fontId="18" fillId="0" borderId="0" xfId="0" applyFont="1" applyAlignment="1">
      <alignment horizontal="center"/>
    </xf>
    <xf numFmtId="0" fontId="19" fillId="0" borderId="0" xfId="0" applyFont="1"/>
    <xf numFmtId="0" fontId="16" fillId="0" borderId="12" xfId="0" applyFont="1" applyBorder="1"/>
    <xf numFmtId="0" fontId="0" fillId="35" borderId="12" xfId="0" applyFill="1" applyBorder="1"/>
    <xf numFmtId="14" fontId="0" fillId="35" borderId="12" xfId="0" applyNumberFormat="1" applyFill="1" applyBorder="1"/>
    <xf numFmtId="0" fontId="0" fillId="35" borderId="13" xfId="0" applyFill="1" applyBorder="1"/>
    <xf numFmtId="0" fontId="0" fillId="35" borderId="14" xfId="0" applyFill="1" applyBorder="1"/>
    <xf numFmtId="14" fontId="0" fillId="35" borderId="14" xfId="0" applyNumberFormat="1" applyFill="1" applyBorder="1"/>
    <xf numFmtId="0" fontId="0" fillId="35" borderId="15" xfId="0" applyFill="1" applyBorder="1"/>
    <xf numFmtId="0" fontId="0" fillId="0" borderId="13" xfId="0" applyBorder="1"/>
    <xf numFmtId="0" fontId="0" fillId="0" borderId="14" xfId="0" applyBorder="1"/>
    <xf numFmtId="14" fontId="0" fillId="0" borderId="14" xfId="0" applyNumberFormat="1" applyBorder="1"/>
    <xf numFmtId="14" fontId="0" fillId="37" borderId="14" xfId="0" applyNumberFormat="1" applyFill="1" applyBorder="1"/>
    <xf numFmtId="0" fontId="0" fillId="0" borderId="15" xfId="0" applyBorder="1"/>
    <xf numFmtId="0" fontId="0" fillId="35" borderId="16" xfId="0" applyFill="1" applyBorder="1"/>
    <xf numFmtId="0" fontId="0" fillId="0" borderId="12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0" fontId="0" fillId="0" borderId="12" xfId="0" applyNumberFormat="1" applyBorder="1"/>
    <xf numFmtId="10" fontId="0" fillId="0" borderId="12" xfId="1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1F97-B524-45CB-AD16-86BC98049D24}">
  <dimension ref="A1:AA378"/>
  <sheetViews>
    <sheetView topLeftCell="H1" workbookViewId="0">
      <selection activeCell="J10" sqref="J10"/>
    </sheetView>
  </sheetViews>
  <sheetFormatPr defaultRowHeight="15" x14ac:dyDescent="0.25"/>
  <cols>
    <col min="1" max="1" width="9.28515625" bestFit="1" customWidth="1"/>
    <col min="2" max="2" width="13.42578125" bestFit="1" customWidth="1"/>
    <col min="3" max="3" width="17" bestFit="1" customWidth="1"/>
    <col min="4" max="5" width="10.7109375" bestFit="1" customWidth="1"/>
    <col min="6" max="6" width="9" bestFit="1" customWidth="1"/>
    <col min="7" max="7" width="19" bestFit="1" customWidth="1"/>
    <col min="8" max="8" width="18" bestFit="1" customWidth="1"/>
    <col min="9" max="9" width="12.28515625" bestFit="1" customWidth="1"/>
    <col min="10" max="10" width="58.7109375" bestFit="1" customWidth="1"/>
    <col min="11" max="11" width="16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26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</row>
    <row r="2" spans="1:27" x14ac:dyDescent="0.25">
      <c r="A2">
        <v>24</v>
      </c>
      <c r="B2" t="str">
        <f t="shared" ref="B2:B8" si="0">"BETTINI"</f>
        <v>BETTINI</v>
      </c>
      <c r="C2" t="str">
        <f t="shared" ref="C2:C8" si="1">"LORELLA"</f>
        <v>LORELLA</v>
      </c>
      <c r="D2" s="1">
        <v>45838</v>
      </c>
      <c r="E2" s="1">
        <v>45842</v>
      </c>
      <c r="F2">
        <v>100</v>
      </c>
      <c r="G2" s="1">
        <v>45838</v>
      </c>
      <c r="H2" s="1">
        <v>45842</v>
      </c>
      <c r="I2" t="str">
        <f>"1000"</f>
        <v>1000</v>
      </c>
      <c r="J2" t="str">
        <f>"FERIE"</f>
        <v>FERIE</v>
      </c>
      <c r="L2" t="str">
        <f>""</f>
        <v/>
      </c>
      <c r="M2">
        <v>0</v>
      </c>
      <c r="N2" t="str">
        <f>"0:00"</f>
        <v>0:00</v>
      </c>
      <c r="O2">
        <v>5</v>
      </c>
      <c r="P2">
        <v>0</v>
      </c>
      <c r="Q2" t="str">
        <f>"0:00"</f>
        <v>0:00</v>
      </c>
      <c r="R2">
        <v>1</v>
      </c>
      <c r="S2" t="str">
        <f>""</f>
        <v/>
      </c>
      <c r="T2" t="str">
        <f>""</f>
        <v/>
      </c>
      <c r="W2" t="str">
        <f>""</f>
        <v/>
      </c>
      <c r="Y2" t="str">
        <f>""</f>
        <v/>
      </c>
      <c r="Z2" t="str">
        <f>""</f>
        <v/>
      </c>
    </row>
    <row r="3" spans="1:27" x14ac:dyDescent="0.25">
      <c r="A3">
        <v>24</v>
      </c>
      <c r="B3" t="str">
        <f t="shared" si="0"/>
        <v>BETTINI</v>
      </c>
      <c r="C3" t="str">
        <f t="shared" si="1"/>
        <v>LORELLA</v>
      </c>
      <c r="D3" s="1">
        <v>45827</v>
      </c>
      <c r="E3" s="1">
        <v>45827</v>
      </c>
      <c r="F3">
        <v>100</v>
      </c>
      <c r="G3" s="1">
        <v>45827</v>
      </c>
      <c r="H3" s="1">
        <v>45827</v>
      </c>
      <c r="I3" t="str">
        <f>"5134"</f>
        <v>5134</v>
      </c>
      <c r="J3" t="str">
        <f>"RIPOSO COMPENSATIVO"</f>
        <v>RIPOSO COMPENSATIVO</v>
      </c>
      <c r="L3" t="str">
        <f>""</f>
        <v/>
      </c>
      <c r="M3">
        <v>540</v>
      </c>
      <c r="N3" t="str">
        <f>"9:00"</f>
        <v>9:00</v>
      </c>
      <c r="O3">
        <v>1</v>
      </c>
      <c r="P3">
        <v>540</v>
      </c>
      <c r="Q3" t="str">
        <f>"9:00"</f>
        <v>9:00</v>
      </c>
      <c r="R3">
        <v>1</v>
      </c>
      <c r="S3" t="str">
        <f>""</f>
        <v/>
      </c>
      <c r="T3" t="str">
        <f>""</f>
        <v/>
      </c>
      <c r="W3" t="str">
        <f>""</f>
        <v/>
      </c>
      <c r="Y3" t="str">
        <f>""</f>
        <v/>
      </c>
      <c r="Z3" t="str">
        <f>""</f>
        <v/>
      </c>
    </row>
    <row r="4" spans="1:27" x14ac:dyDescent="0.25">
      <c r="A4">
        <v>24</v>
      </c>
      <c r="B4" t="str">
        <f t="shared" si="0"/>
        <v>BETTINI</v>
      </c>
      <c r="C4" t="str">
        <f t="shared" si="1"/>
        <v>LORELLA</v>
      </c>
      <c r="D4" s="1">
        <v>45824</v>
      </c>
      <c r="E4" s="1">
        <v>45824</v>
      </c>
      <c r="F4">
        <v>100</v>
      </c>
      <c r="G4" s="1">
        <v>45824</v>
      </c>
      <c r="H4" s="1">
        <v>45824</v>
      </c>
      <c r="I4" t="str">
        <f>"3006"</f>
        <v>3006</v>
      </c>
      <c r="J4" t="str">
        <f>"PERM. RETRIBUITO PER MOTIVI PERSONALI/FAMIGLIARI ORE"</f>
        <v>PERM. RETRIBUITO PER MOTIVI PERSONALI/FAMIGLIARI ORE</v>
      </c>
      <c r="L4" t="str">
        <f>""</f>
        <v/>
      </c>
      <c r="M4">
        <v>75</v>
      </c>
      <c r="N4" t="str">
        <f>"1:15"</f>
        <v>1:15</v>
      </c>
      <c r="O4">
        <v>1</v>
      </c>
      <c r="P4">
        <v>75</v>
      </c>
      <c r="Q4" t="str">
        <f>"1:15"</f>
        <v>1:15</v>
      </c>
      <c r="R4">
        <v>1</v>
      </c>
      <c r="S4" t="str">
        <f>""</f>
        <v/>
      </c>
      <c r="T4" t="str">
        <f>""</f>
        <v/>
      </c>
      <c r="W4" t="str">
        <f>""</f>
        <v/>
      </c>
      <c r="Y4" t="str">
        <f>""</f>
        <v/>
      </c>
      <c r="Z4" t="str">
        <f>""</f>
        <v/>
      </c>
    </row>
    <row r="5" spans="1:27" x14ac:dyDescent="0.25">
      <c r="A5">
        <v>24</v>
      </c>
      <c r="B5" t="str">
        <f t="shared" si="0"/>
        <v>BETTINI</v>
      </c>
      <c r="C5" t="str">
        <f t="shared" si="1"/>
        <v>LORELLA</v>
      </c>
      <c r="D5" s="1">
        <v>45806</v>
      </c>
      <c r="E5" s="1">
        <v>45806</v>
      </c>
      <c r="F5">
        <v>100</v>
      </c>
      <c r="G5" s="1">
        <v>45806</v>
      </c>
      <c r="H5" s="1">
        <v>45806</v>
      </c>
      <c r="I5" t="str">
        <f>"3006"</f>
        <v>3006</v>
      </c>
      <c r="J5" t="str">
        <f>"PERM. RETRIBUITO PER MOTIVI PERSONALI/FAMIGLIARI ORE"</f>
        <v>PERM. RETRIBUITO PER MOTIVI PERSONALI/FAMIGLIARI ORE</v>
      </c>
      <c r="L5" t="str">
        <f>""</f>
        <v/>
      </c>
      <c r="M5">
        <v>60</v>
      </c>
      <c r="N5" t="str">
        <f>"1:00"</f>
        <v>1:00</v>
      </c>
      <c r="O5">
        <v>1</v>
      </c>
      <c r="P5">
        <v>60</v>
      </c>
      <c r="Q5" t="str">
        <f>"1:00"</f>
        <v>1:00</v>
      </c>
      <c r="R5">
        <v>1</v>
      </c>
      <c r="S5" t="str">
        <f>""</f>
        <v/>
      </c>
      <c r="T5" t="str">
        <f>""</f>
        <v/>
      </c>
      <c r="W5" t="str">
        <f>""</f>
        <v/>
      </c>
      <c r="Y5" t="str">
        <f>""</f>
        <v/>
      </c>
      <c r="Z5" t="str">
        <f>""</f>
        <v/>
      </c>
    </row>
    <row r="6" spans="1:27" x14ac:dyDescent="0.25">
      <c r="A6">
        <v>24</v>
      </c>
      <c r="B6" t="str">
        <f t="shared" si="0"/>
        <v>BETTINI</v>
      </c>
      <c r="C6" t="str">
        <f t="shared" si="1"/>
        <v>LORELLA</v>
      </c>
      <c r="D6" s="1">
        <v>45803</v>
      </c>
      <c r="E6" s="1">
        <v>45804</v>
      </c>
      <c r="F6">
        <v>100</v>
      </c>
      <c r="G6" s="1">
        <v>45803</v>
      </c>
      <c r="H6" s="1">
        <v>45804</v>
      </c>
      <c r="I6" t="str">
        <f>"1000"</f>
        <v>1000</v>
      </c>
      <c r="J6" t="str">
        <f>"FERIE"</f>
        <v>FERIE</v>
      </c>
      <c r="L6" t="str">
        <f>""</f>
        <v/>
      </c>
      <c r="M6">
        <v>0</v>
      </c>
      <c r="N6" t="str">
        <f>"0:00"</f>
        <v>0:00</v>
      </c>
      <c r="O6">
        <v>2</v>
      </c>
      <c r="P6">
        <v>0</v>
      </c>
      <c r="Q6" t="str">
        <f>"0:00"</f>
        <v>0:00</v>
      </c>
      <c r="R6">
        <v>2</v>
      </c>
      <c r="S6" t="str">
        <f>""</f>
        <v/>
      </c>
      <c r="T6" t="str">
        <f>""</f>
        <v/>
      </c>
      <c r="W6" t="str">
        <f>""</f>
        <v/>
      </c>
      <c r="Y6" t="str">
        <f>""</f>
        <v/>
      </c>
      <c r="Z6" t="str">
        <f>""</f>
        <v/>
      </c>
    </row>
    <row r="7" spans="1:27" x14ac:dyDescent="0.25">
      <c r="A7">
        <v>24</v>
      </c>
      <c r="B7" t="str">
        <f t="shared" si="0"/>
        <v>BETTINI</v>
      </c>
      <c r="C7" t="str">
        <f t="shared" si="1"/>
        <v>LORELLA</v>
      </c>
      <c r="D7" s="1">
        <v>45779</v>
      </c>
      <c r="E7" s="1">
        <v>45779</v>
      </c>
      <c r="F7">
        <v>100</v>
      </c>
      <c r="G7" s="1">
        <v>45779</v>
      </c>
      <c r="H7" s="1">
        <v>45779</v>
      </c>
      <c r="I7" t="str">
        <f>"1000"</f>
        <v>1000</v>
      </c>
      <c r="J7" t="str">
        <f>"FERIE"</f>
        <v>FERIE</v>
      </c>
      <c r="L7" t="str">
        <f>""</f>
        <v/>
      </c>
      <c r="M7">
        <v>0</v>
      </c>
      <c r="N7" t="str">
        <f>"0:00"</f>
        <v>0:00</v>
      </c>
      <c r="O7">
        <v>1</v>
      </c>
      <c r="P7">
        <v>0</v>
      </c>
      <c r="Q7" t="str">
        <f>"0:00"</f>
        <v>0:00</v>
      </c>
      <c r="R7">
        <v>1</v>
      </c>
      <c r="S7" t="str">
        <f>""</f>
        <v/>
      </c>
      <c r="T7" t="str">
        <f>""</f>
        <v/>
      </c>
      <c r="W7" t="str">
        <f>""</f>
        <v/>
      </c>
      <c r="Y7" t="str">
        <f>""</f>
        <v/>
      </c>
      <c r="Z7" t="str">
        <f>""</f>
        <v/>
      </c>
    </row>
    <row r="8" spans="1:27" x14ac:dyDescent="0.25">
      <c r="A8">
        <v>24</v>
      </c>
      <c r="B8" t="str">
        <f t="shared" si="0"/>
        <v>BETTINI</v>
      </c>
      <c r="C8" t="str">
        <f t="shared" si="1"/>
        <v>LORELLA</v>
      </c>
      <c r="D8" s="1">
        <v>45747</v>
      </c>
      <c r="E8" s="1">
        <v>45749</v>
      </c>
      <c r="F8">
        <v>100</v>
      </c>
      <c r="G8" s="1">
        <v>45747</v>
      </c>
      <c r="H8" s="1">
        <v>45749</v>
      </c>
      <c r="I8" t="str">
        <f>"1000"</f>
        <v>1000</v>
      </c>
      <c r="J8" t="str">
        <f>"FERIE"</f>
        <v>FERIE</v>
      </c>
      <c r="L8" t="str">
        <f>""</f>
        <v/>
      </c>
      <c r="M8">
        <v>0</v>
      </c>
      <c r="N8" t="str">
        <f>"0:00"</f>
        <v>0:00</v>
      </c>
      <c r="O8">
        <v>3</v>
      </c>
      <c r="P8">
        <v>0</v>
      </c>
      <c r="Q8" t="str">
        <f>"0:00"</f>
        <v>0:00</v>
      </c>
      <c r="R8">
        <v>2</v>
      </c>
      <c r="S8" t="str">
        <f>""</f>
        <v/>
      </c>
      <c r="T8" t="str">
        <f>""</f>
        <v/>
      </c>
      <c r="W8" t="str">
        <f>""</f>
        <v/>
      </c>
      <c r="Y8" t="str">
        <f>""</f>
        <v/>
      </c>
      <c r="Z8" t="str">
        <f>""</f>
        <v/>
      </c>
    </row>
    <row r="9" spans="1:27" x14ac:dyDescent="0.25">
      <c r="A9">
        <v>27</v>
      </c>
      <c r="B9" t="str">
        <f>"BECHERINI"</f>
        <v>BECHERINI</v>
      </c>
      <c r="C9" t="str">
        <f>"GINO"</f>
        <v>GINO</v>
      </c>
      <c r="D9" s="1">
        <v>45658</v>
      </c>
      <c r="E9" s="1">
        <v>46022</v>
      </c>
      <c r="F9">
        <v>100</v>
      </c>
      <c r="G9" s="1">
        <v>45658</v>
      </c>
      <c r="H9" s="1">
        <v>46022</v>
      </c>
      <c r="I9" t="str">
        <f>"4509"</f>
        <v>4509</v>
      </c>
      <c r="J9" t="str">
        <f>"COMANDO AD ALTRO ENTE - RETRIBUITO (SOLO DESCR.)"</f>
        <v>COMANDO AD ALTRO ENTE - RETRIBUITO (SOLO DESCR.)</v>
      </c>
      <c r="L9" t="str">
        <f>""</f>
        <v/>
      </c>
      <c r="M9">
        <v>0</v>
      </c>
      <c r="N9" t="str">
        <f>"0:00"</f>
        <v>0:00</v>
      </c>
      <c r="O9">
        <v>365</v>
      </c>
      <c r="P9">
        <v>0</v>
      </c>
      <c r="Q9" t="str">
        <f>"0:00"</f>
        <v>0:00</v>
      </c>
      <c r="R9">
        <v>91</v>
      </c>
      <c r="S9" t="str">
        <f>""</f>
        <v/>
      </c>
      <c r="T9" t="str">
        <f>""</f>
        <v/>
      </c>
      <c r="W9" t="str">
        <f>""</f>
        <v/>
      </c>
      <c r="Y9" t="str">
        <f>""</f>
        <v/>
      </c>
      <c r="Z9" t="str">
        <f>""</f>
        <v/>
      </c>
    </row>
    <row r="10" spans="1:27" x14ac:dyDescent="0.25">
      <c r="A10">
        <v>34</v>
      </c>
      <c r="B10" t="str">
        <f t="shared" ref="B10:B16" si="2">"CAVACIOCCHI"</f>
        <v>CAVACIOCCHI</v>
      </c>
      <c r="C10" t="str">
        <f t="shared" ref="C10:C16" si="3">"ANGELA"</f>
        <v>ANGELA</v>
      </c>
      <c r="D10" s="1">
        <v>45827</v>
      </c>
      <c r="E10" s="1">
        <v>45827</v>
      </c>
      <c r="F10">
        <v>100</v>
      </c>
      <c r="G10" s="1">
        <v>45827</v>
      </c>
      <c r="H10" s="1">
        <v>45827</v>
      </c>
      <c r="I10" t="str">
        <f>"5061"</f>
        <v>5061</v>
      </c>
      <c r="J10" t="str">
        <f>"PERMESSO BREVE (36H.)"</f>
        <v>PERMESSO BREVE (36H.)</v>
      </c>
      <c r="L10" t="str">
        <f>""</f>
        <v/>
      </c>
      <c r="M10">
        <v>180</v>
      </c>
      <c r="N10" t="str">
        <f>"3:00"</f>
        <v>3:00</v>
      </c>
      <c r="O10">
        <v>1</v>
      </c>
      <c r="P10">
        <v>180</v>
      </c>
      <c r="Q10" t="str">
        <f>"3:00"</f>
        <v>3:00</v>
      </c>
      <c r="R10">
        <v>1</v>
      </c>
      <c r="S10" t="str">
        <f>""</f>
        <v/>
      </c>
      <c r="T10" t="str">
        <f>""</f>
        <v/>
      </c>
      <c r="W10" t="str">
        <f>""</f>
        <v/>
      </c>
      <c r="Y10" t="str">
        <f>""</f>
        <v/>
      </c>
      <c r="Z10" t="str">
        <f>""</f>
        <v/>
      </c>
    </row>
    <row r="11" spans="1:27" x14ac:dyDescent="0.25">
      <c r="A11">
        <v>34</v>
      </c>
      <c r="B11" t="str">
        <f t="shared" si="2"/>
        <v>CAVACIOCCHI</v>
      </c>
      <c r="C11" t="str">
        <f t="shared" si="3"/>
        <v>ANGELA</v>
      </c>
      <c r="D11" s="1">
        <v>45813</v>
      </c>
      <c r="E11" s="1">
        <v>45817</v>
      </c>
      <c r="F11">
        <v>100</v>
      </c>
      <c r="G11" s="1">
        <v>45813</v>
      </c>
      <c r="H11" s="1">
        <v>45817</v>
      </c>
      <c r="I11" t="str">
        <f>"1000"</f>
        <v>1000</v>
      </c>
      <c r="J11" t="str">
        <f>"FERIE"</f>
        <v>FERIE</v>
      </c>
      <c r="L11" t="str">
        <f>""</f>
        <v/>
      </c>
      <c r="M11">
        <v>0</v>
      </c>
      <c r="N11" t="str">
        <f>"0:00"</f>
        <v>0:00</v>
      </c>
      <c r="O11">
        <v>3</v>
      </c>
      <c r="P11">
        <v>0</v>
      </c>
      <c r="Q11" t="str">
        <f>"0:00"</f>
        <v>0:00</v>
      </c>
      <c r="R11">
        <v>3</v>
      </c>
      <c r="S11" t="str">
        <f>""</f>
        <v/>
      </c>
      <c r="T11" t="str">
        <f>""</f>
        <v/>
      </c>
      <c r="W11" t="str">
        <f>""</f>
        <v/>
      </c>
      <c r="Y11" t="str">
        <f>""</f>
        <v/>
      </c>
      <c r="Z11" t="str">
        <f>""</f>
        <v/>
      </c>
    </row>
    <row r="12" spans="1:27" x14ac:dyDescent="0.25">
      <c r="A12">
        <v>34</v>
      </c>
      <c r="B12" t="str">
        <f t="shared" si="2"/>
        <v>CAVACIOCCHI</v>
      </c>
      <c r="C12" t="str">
        <f t="shared" si="3"/>
        <v>ANGELA</v>
      </c>
      <c r="D12" s="1">
        <v>45804</v>
      </c>
      <c r="E12" s="1">
        <v>45804</v>
      </c>
      <c r="F12">
        <v>100</v>
      </c>
      <c r="G12" s="1">
        <v>45804</v>
      </c>
      <c r="H12" s="1">
        <v>45804</v>
      </c>
      <c r="I12" t="str">
        <f>"5061"</f>
        <v>5061</v>
      </c>
      <c r="J12" t="str">
        <f>"PERMESSO BREVE (36H.)"</f>
        <v>PERMESSO BREVE (36H.)</v>
      </c>
      <c r="L12" t="str">
        <f>""</f>
        <v/>
      </c>
      <c r="M12">
        <v>180</v>
      </c>
      <c r="N12" t="str">
        <f>"3:00"</f>
        <v>3:00</v>
      </c>
      <c r="O12">
        <v>1</v>
      </c>
      <c r="P12">
        <v>180</v>
      </c>
      <c r="Q12" t="str">
        <f>"3:00"</f>
        <v>3:00</v>
      </c>
      <c r="R12">
        <v>1</v>
      </c>
      <c r="S12" t="str">
        <f>""</f>
        <v/>
      </c>
      <c r="T12" t="str">
        <f>""</f>
        <v/>
      </c>
      <c r="W12" t="str">
        <f>""</f>
        <v/>
      </c>
      <c r="Y12" t="str">
        <f>""</f>
        <v/>
      </c>
      <c r="Z12" t="str">
        <f>""</f>
        <v/>
      </c>
    </row>
    <row r="13" spans="1:27" x14ac:dyDescent="0.25">
      <c r="A13">
        <v>34</v>
      </c>
      <c r="B13" t="str">
        <f t="shared" si="2"/>
        <v>CAVACIOCCHI</v>
      </c>
      <c r="C13" t="str">
        <f t="shared" si="3"/>
        <v>ANGELA</v>
      </c>
      <c r="D13" s="1">
        <v>45782</v>
      </c>
      <c r="E13" s="1">
        <v>45782</v>
      </c>
      <c r="F13">
        <v>100</v>
      </c>
      <c r="G13" s="1">
        <v>45782</v>
      </c>
      <c r="H13" s="1">
        <v>45782</v>
      </c>
      <c r="I13" t="str">
        <f>"3006"</f>
        <v>3006</v>
      </c>
      <c r="J13" t="str">
        <f>"PERM. RETRIBUITO PER MOTIVI PERSONALI/FAMIGLIARI ORE"</f>
        <v>PERM. RETRIBUITO PER MOTIVI PERSONALI/FAMIGLIARI ORE</v>
      </c>
      <c r="L13" t="str">
        <f>""</f>
        <v/>
      </c>
      <c r="M13">
        <v>360</v>
      </c>
      <c r="N13" t="str">
        <f>"6:00"</f>
        <v>6:00</v>
      </c>
      <c r="O13">
        <v>1</v>
      </c>
      <c r="P13">
        <v>360</v>
      </c>
      <c r="Q13" t="str">
        <f>"6:00"</f>
        <v>6:00</v>
      </c>
      <c r="R13">
        <v>1</v>
      </c>
      <c r="S13" t="str">
        <f>""</f>
        <v/>
      </c>
      <c r="T13" t="str">
        <f>""</f>
        <v/>
      </c>
      <c r="V13">
        <v>450</v>
      </c>
      <c r="W13" t="str">
        <f>"7:30"</f>
        <v>7:30</v>
      </c>
      <c r="X13">
        <v>810</v>
      </c>
      <c r="Y13" t="str">
        <f>"13:30"</f>
        <v>13:30</v>
      </c>
      <c r="Z13" t="str">
        <f>""</f>
        <v/>
      </c>
    </row>
    <row r="14" spans="1:27" x14ac:dyDescent="0.25">
      <c r="A14">
        <v>34</v>
      </c>
      <c r="B14" t="str">
        <f t="shared" si="2"/>
        <v>CAVACIOCCHI</v>
      </c>
      <c r="C14" t="str">
        <f t="shared" si="3"/>
        <v>ANGELA</v>
      </c>
      <c r="D14" s="1">
        <v>45779</v>
      </c>
      <c r="E14" s="1">
        <v>45779</v>
      </c>
      <c r="F14">
        <v>100</v>
      </c>
      <c r="G14" s="1">
        <v>45779</v>
      </c>
      <c r="H14" s="1">
        <v>45779</v>
      </c>
      <c r="I14" t="str">
        <f>"1000"</f>
        <v>1000</v>
      </c>
      <c r="J14" t="str">
        <f>"FERIE"</f>
        <v>FERIE</v>
      </c>
      <c r="L14" t="str">
        <f>""</f>
        <v/>
      </c>
      <c r="M14">
        <v>0</v>
      </c>
      <c r="N14" t="str">
        <f>"0:00"</f>
        <v>0:00</v>
      </c>
      <c r="O14">
        <v>1</v>
      </c>
      <c r="P14">
        <v>0</v>
      </c>
      <c r="Q14" t="str">
        <f>"0:00"</f>
        <v>0:00</v>
      </c>
      <c r="R14">
        <v>1</v>
      </c>
      <c r="S14" t="str">
        <f>""</f>
        <v/>
      </c>
      <c r="T14" t="str">
        <f>""</f>
        <v/>
      </c>
      <c r="W14" t="str">
        <f>""</f>
        <v/>
      </c>
      <c r="Y14" t="str">
        <f>""</f>
        <v/>
      </c>
      <c r="Z14" t="str">
        <f>""</f>
        <v/>
      </c>
    </row>
    <row r="15" spans="1:27" x14ac:dyDescent="0.25">
      <c r="A15">
        <v>34</v>
      </c>
      <c r="B15" t="str">
        <f t="shared" si="2"/>
        <v>CAVACIOCCHI</v>
      </c>
      <c r="C15" t="str">
        <f t="shared" si="3"/>
        <v>ANGELA</v>
      </c>
      <c r="D15" s="1">
        <v>45776</v>
      </c>
      <c r="E15" s="1">
        <v>45776</v>
      </c>
      <c r="F15">
        <v>100</v>
      </c>
      <c r="G15" s="1">
        <v>45776</v>
      </c>
      <c r="H15" s="1">
        <v>45776</v>
      </c>
      <c r="I15" t="str">
        <f>"5061"</f>
        <v>5061</v>
      </c>
      <c r="J15" t="str">
        <f>"PERMESSO BREVE (36H.)"</f>
        <v>PERMESSO BREVE (36H.)</v>
      </c>
      <c r="L15" t="str">
        <f>""</f>
        <v/>
      </c>
      <c r="M15">
        <v>180</v>
      </c>
      <c r="N15" t="str">
        <f>"3:00"</f>
        <v>3:00</v>
      </c>
      <c r="O15">
        <v>1</v>
      </c>
      <c r="P15">
        <v>180</v>
      </c>
      <c r="Q15" t="str">
        <f>"3:00"</f>
        <v>3:00</v>
      </c>
      <c r="R15">
        <v>1</v>
      </c>
      <c r="S15" t="str">
        <f>""</f>
        <v/>
      </c>
      <c r="T15" t="str">
        <f>""</f>
        <v/>
      </c>
      <c r="W15" t="str">
        <f>""</f>
        <v/>
      </c>
      <c r="Y15" t="str">
        <f>""</f>
        <v/>
      </c>
      <c r="Z15" t="str">
        <f>""</f>
        <v/>
      </c>
    </row>
    <row r="16" spans="1:27" x14ac:dyDescent="0.25">
      <c r="A16">
        <v>34</v>
      </c>
      <c r="B16" t="str">
        <f t="shared" si="2"/>
        <v>CAVACIOCCHI</v>
      </c>
      <c r="C16" t="str">
        <f t="shared" si="3"/>
        <v>ANGELA</v>
      </c>
      <c r="D16" s="1">
        <v>45751</v>
      </c>
      <c r="E16" s="1">
        <v>45751</v>
      </c>
      <c r="F16">
        <v>100</v>
      </c>
      <c r="G16" s="1">
        <v>45751</v>
      </c>
      <c r="H16" s="1">
        <v>45751</v>
      </c>
      <c r="I16" t="str">
        <f>"1000"</f>
        <v>1000</v>
      </c>
      <c r="J16" t="str">
        <f>"FERIE"</f>
        <v>FERIE</v>
      </c>
      <c r="L16" t="str">
        <f>""</f>
        <v/>
      </c>
      <c r="M16">
        <v>0</v>
      </c>
      <c r="N16" t="str">
        <f>"0:00"</f>
        <v>0:00</v>
      </c>
      <c r="O16">
        <v>1</v>
      </c>
      <c r="P16">
        <v>0</v>
      </c>
      <c r="Q16" t="str">
        <f>"0:00"</f>
        <v>0:00</v>
      </c>
      <c r="R16">
        <v>1</v>
      </c>
      <c r="S16" t="str">
        <f>""</f>
        <v/>
      </c>
      <c r="T16" t="str">
        <f>""</f>
        <v/>
      </c>
      <c r="W16" t="str">
        <f>""</f>
        <v/>
      </c>
      <c r="Y16" t="str">
        <f>""</f>
        <v/>
      </c>
      <c r="Z16" t="str">
        <f>""</f>
        <v/>
      </c>
    </row>
    <row r="17" spans="1:26" x14ac:dyDescent="0.25">
      <c r="A17">
        <v>42</v>
      </c>
      <c r="B17" t="str">
        <f t="shared" ref="B17:B28" si="4">"CECCHETTI"</f>
        <v>CECCHETTI</v>
      </c>
      <c r="C17" t="str">
        <f t="shared" ref="C17:C28" si="5">"MASSIMO"</f>
        <v>MASSIMO</v>
      </c>
      <c r="D17" s="1">
        <v>45831</v>
      </c>
      <c r="E17" s="1">
        <v>45835</v>
      </c>
      <c r="F17">
        <v>100</v>
      </c>
      <c r="G17" s="1">
        <v>45831</v>
      </c>
      <c r="H17" s="1">
        <v>45835</v>
      </c>
      <c r="I17" t="str">
        <f>"1000"</f>
        <v>1000</v>
      </c>
      <c r="J17" t="str">
        <f>"FERIE"</f>
        <v>FERIE</v>
      </c>
      <c r="L17" t="str">
        <f>""</f>
        <v/>
      </c>
      <c r="M17">
        <v>0</v>
      </c>
      <c r="N17" t="str">
        <f>"0:00"</f>
        <v>0:00</v>
      </c>
      <c r="O17">
        <v>5</v>
      </c>
      <c r="P17">
        <v>0</v>
      </c>
      <c r="Q17" t="str">
        <f>"0:00"</f>
        <v>0:00</v>
      </c>
      <c r="R17">
        <v>5</v>
      </c>
      <c r="S17" t="str">
        <f>""</f>
        <v/>
      </c>
      <c r="T17" t="str">
        <f>""</f>
        <v/>
      </c>
      <c r="W17" t="str">
        <f>""</f>
        <v/>
      </c>
      <c r="Y17" t="str">
        <f>""</f>
        <v/>
      </c>
      <c r="Z17" t="str">
        <f>""</f>
        <v/>
      </c>
    </row>
    <row r="18" spans="1:26" x14ac:dyDescent="0.25">
      <c r="A18">
        <v>42</v>
      </c>
      <c r="B18" t="str">
        <f t="shared" si="4"/>
        <v>CECCHETTI</v>
      </c>
      <c r="C18" t="str">
        <f t="shared" si="5"/>
        <v>MASSIMO</v>
      </c>
      <c r="D18" s="1">
        <v>45828</v>
      </c>
      <c r="E18" s="1">
        <v>45828</v>
      </c>
      <c r="F18">
        <v>100</v>
      </c>
      <c r="G18" s="1">
        <v>45828</v>
      </c>
      <c r="H18" s="1">
        <v>45828</v>
      </c>
      <c r="I18" t="str">
        <f>"1010"</f>
        <v>1010</v>
      </c>
      <c r="J18" t="str">
        <f>"RECUPERO ORE ECCEDENTI"</f>
        <v>RECUPERO ORE ECCEDENTI</v>
      </c>
      <c r="L18" t="str">
        <f>""</f>
        <v/>
      </c>
      <c r="M18">
        <v>300</v>
      </c>
      <c r="N18" t="str">
        <f>"5:00"</f>
        <v>5:00</v>
      </c>
      <c r="O18">
        <v>1</v>
      </c>
      <c r="P18">
        <v>300</v>
      </c>
      <c r="Q18" t="str">
        <f>"5:00"</f>
        <v>5:00</v>
      </c>
      <c r="R18">
        <v>1</v>
      </c>
      <c r="S18" t="str">
        <f>""</f>
        <v/>
      </c>
      <c r="T18" t="str">
        <f>""</f>
        <v/>
      </c>
      <c r="W18" t="str">
        <f>""</f>
        <v/>
      </c>
      <c r="Y18" t="str">
        <f>""</f>
        <v/>
      </c>
      <c r="Z18" t="str">
        <f>""</f>
        <v/>
      </c>
    </row>
    <row r="19" spans="1:26" x14ac:dyDescent="0.25">
      <c r="A19">
        <v>42</v>
      </c>
      <c r="B19" t="str">
        <f t="shared" si="4"/>
        <v>CECCHETTI</v>
      </c>
      <c r="C19" t="str">
        <f t="shared" si="5"/>
        <v>MASSIMO</v>
      </c>
      <c r="D19" s="1">
        <v>45818</v>
      </c>
      <c r="E19" s="1">
        <v>45818</v>
      </c>
      <c r="F19">
        <v>100</v>
      </c>
      <c r="G19" s="1">
        <v>45818</v>
      </c>
      <c r="H19" s="1">
        <v>45818</v>
      </c>
      <c r="I19" t="str">
        <f>"1010"</f>
        <v>1010</v>
      </c>
      <c r="J19" t="str">
        <f>"RECUPERO ORE ECCEDENTI"</f>
        <v>RECUPERO ORE ECCEDENTI</v>
      </c>
      <c r="L19" t="str">
        <f>""</f>
        <v/>
      </c>
      <c r="M19">
        <v>30</v>
      </c>
      <c r="N19" t="str">
        <f>"0:30"</f>
        <v>0:30</v>
      </c>
      <c r="O19">
        <v>1</v>
      </c>
      <c r="P19">
        <v>30</v>
      </c>
      <c r="Q19" t="str">
        <f>"0:30"</f>
        <v>0:30</v>
      </c>
      <c r="R19">
        <v>1</v>
      </c>
      <c r="S19" t="str">
        <f>""</f>
        <v/>
      </c>
      <c r="T19" t="str">
        <f>""</f>
        <v/>
      </c>
      <c r="W19" t="str">
        <f>""</f>
        <v/>
      </c>
      <c r="Y19" t="str">
        <f>""</f>
        <v/>
      </c>
      <c r="Z19" t="str">
        <f>""</f>
        <v/>
      </c>
    </row>
    <row r="20" spans="1:26" x14ac:dyDescent="0.25">
      <c r="A20">
        <v>42</v>
      </c>
      <c r="B20" t="str">
        <f t="shared" si="4"/>
        <v>CECCHETTI</v>
      </c>
      <c r="C20" t="str">
        <f t="shared" si="5"/>
        <v>MASSIMO</v>
      </c>
      <c r="D20" s="1">
        <v>45806</v>
      </c>
      <c r="E20" s="1">
        <v>45806</v>
      </c>
      <c r="F20">
        <v>100</v>
      </c>
      <c r="G20" s="1">
        <v>45806</v>
      </c>
      <c r="H20" s="1">
        <v>45806</v>
      </c>
      <c r="I20" t="str">
        <f>"1000"</f>
        <v>1000</v>
      </c>
      <c r="J20" t="str">
        <f>"FERIE"</f>
        <v>FERIE</v>
      </c>
      <c r="L20" t="str">
        <f>""</f>
        <v/>
      </c>
      <c r="M20">
        <v>0</v>
      </c>
      <c r="N20" t="str">
        <f>"0:00"</f>
        <v>0:00</v>
      </c>
      <c r="O20">
        <v>1</v>
      </c>
      <c r="P20">
        <v>0</v>
      </c>
      <c r="Q20" t="str">
        <f>"0:00"</f>
        <v>0:00</v>
      </c>
      <c r="R20">
        <v>1</v>
      </c>
      <c r="S20" t="str">
        <f>""</f>
        <v/>
      </c>
      <c r="T20" t="str">
        <f>""</f>
        <v/>
      </c>
      <c r="W20" t="str">
        <f>""</f>
        <v/>
      </c>
      <c r="Y20" t="str">
        <f>""</f>
        <v/>
      </c>
      <c r="Z20" t="str">
        <f>""</f>
        <v/>
      </c>
    </row>
    <row r="21" spans="1:26" x14ac:dyDescent="0.25">
      <c r="A21">
        <v>42</v>
      </c>
      <c r="B21" t="str">
        <f t="shared" si="4"/>
        <v>CECCHETTI</v>
      </c>
      <c r="C21" t="str">
        <f t="shared" si="5"/>
        <v>MASSIMO</v>
      </c>
      <c r="D21" s="1">
        <v>45796</v>
      </c>
      <c r="E21" s="1">
        <v>45796</v>
      </c>
      <c r="F21">
        <v>100</v>
      </c>
      <c r="G21" s="1">
        <v>45796</v>
      </c>
      <c r="H21" s="1">
        <v>45796</v>
      </c>
      <c r="I21" t="str">
        <f>"1010"</f>
        <v>1010</v>
      </c>
      <c r="J21" t="str">
        <f>"RECUPERO ORE ECCEDENTI"</f>
        <v>RECUPERO ORE ECCEDENTI</v>
      </c>
      <c r="L21" t="str">
        <f>""</f>
        <v/>
      </c>
      <c r="M21">
        <v>270</v>
      </c>
      <c r="N21" t="str">
        <f>"4:30"</f>
        <v>4:30</v>
      </c>
      <c r="O21">
        <v>1</v>
      </c>
      <c r="P21">
        <v>270</v>
      </c>
      <c r="Q21" t="str">
        <f>"4:30"</f>
        <v>4:30</v>
      </c>
      <c r="R21">
        <v>1</v>
      </c>
      <c r="S21" t="str">
        <f>""</f>
        <v/>
      </c>
      <c r="T21" t="str">
        <f>""</f>
        <v/>
      </c>
      <c r="V21">
        <v>510</v>
      </c>
      <c r="W21" t="str">
        <f>"8:30"</f>
        <v>8:30</v>
      </c>
      <c r="X21">
        <v>780</v>
      </c>
      <c r="Y21" t="str">
        <f>"13:00"</f>
        <v>13:00</v>
      </c>
      <c r="Z21" t="str">
        <f>""</f>
        <v/>
      </c>
    </row>
    <row r="22" spans="1:26" x14ac:dyDescent="0.25">
      <c r="A22">
        <v>42</v>
      </c>
      <c r="B22" t="str">
        <f t="shared" si="4"/>
        <v>CECCHETTI</v>
      </c>
      <c r="C22" t="str">
        <f t="shared" si="5"/>
        <v>MASSIMO</v>
      </c>
      <c r="D22" s="1">
        <v>45782</v>
      </c>
      <c r="E22" s="1">
        <v>45783</v>
      </c>
      <c r="F22">
        <v>100</v>
      </c>
      <c r="G22" s="1">
        <v>45782</v>
      </c>
      <c r="H22" s="1">
        <v>45783</v>
      </c>
      <c r="I22" t="str">
        <f>"1000"</f>
        <v>1000</v>
      </c>
      <c r="J22" t="str">
        <f>"FERIE"</f>
        <v>FERIE</v>
      </c>
      <c r="L22" t="str">
        <f>""</f>
        <v/>
      </c>
      <c r="M22">
        <v>0</v>
      </c>
      <c r="N22" t="str">
        <f>"0:00"</f>
        <v>0:00</v>
      </c>
      <c r="O22">
        <v>2</v>
      </c>
      <c r="P22">
        <v>0</v>
      </c>
      <c r="Q22" t="str">
        <f>"0:00"</f>
        <v>0:00</v>
      </c>
      <c r="R22">
        <v>2</v>
      </c>
      <c r="S22" t="str">
        <f>""</f>
        <v/>
      </c>
      <c r="T22" t="str">
        <f>""</f>
        <v/>
      </c>
      <c r="W22" t="str">
        <f>""</f>
        <v/>
      </c>
      <c r="Y22" t="str">
        <f>""</f>
        <v/>
      </c>
      <c r="Z22" t="str">
        <f>""</f>
        <v/>
      </c>
    </row>
    <row r="23" spans="1:26" x14ac:dyDescent="0.25">
      <c r="A23">
        <v>42</v>
      </c>
      <c r="B23" t="str">
        <f t="shared" si="4"/>
        <v>CECCHETTI</v>
      </c>
      <c r="C23" t="str">
        <f t="shared" si="5"/>
        <v>MASSIMO</v>
      </c>
      <c r="D23" s="1">
        <v>45779</v>
      </c>
      <c r="E23" s="1">
        <v>45779</v>
      </c>
      <c r="F23">
        <v>100</v>
      </c>
      <c r="G23" s="1">
        <v>45779</v>
      </c>
      <c r="H23" s="1">
        <v>45779</v>
      </c>
      <c r="I23" t="str">
        <f>"1010"</f>
        <v>1010</v>
      </c>
      <c r="J23" t="str">
        <f>"RECUPERO ORE ECCEDENTI"</f>
        <v>RECUPERO ORE ECCEDENTI</v>
      </c>
      <c r="L23" t="str">
        <f>""</f>
        <v/>
      </c>
      <c r="M23">
        <v>300</v>
      </c>
      <c r="N23" t="str">
        <f>"5:00"</f>
        <v>5:00</v>
      </c>
      <c r="O23">
        <v>1</v>
      </c>
      <c r="P23">
        <v>300</v>
      </c>
      <c r="Q23" t="str">
        <f>"5:00"</f>
        <v>5:00</v>
      </c>
      <c r="R23">
        <v>1</v>
      </c>
      <c r="S23" t="str">
        <f>""</f>
        <v/>
      </c>
      <c r="T23" t="str">
        <f>""</f>
        <v/>
      </c>
      <c r="V23">
        <v>480</v>
      </c>
      <c r="W23" t="str">
        <f>"8:00"</f>
        <v>8:00</v>
      </c>
      <c r="X23">
        <v>780</v>
      </c>
      <c r="Y23" t="str">
        <f>"13:00"</f>
        <v>13:00</v>
      </c>
      <c r="Z23" t="str">
        <f>""</f>
        <v/>
      </c>
    </row>
    <row r="24" spans="1:26" x14ac:dyDescent="0.25">
      <c r="A24">
        <v>42</v>
      </c>
      <c r="B24" t="str">
        <f t="shared" si="4"/>
        <v>CECCHETTI</v>
      </c>
      <c r="C24" t="str">
        <f t="shared" si="5"/>
        <v>MASSIMO</v>
      </c>
      <c r="D24" s="1">
        <v>45777</v>
      </c>
      <c r="E24" s="1">
        <v>45777</v>
      </c>
      <c r="F24">
        <v>100</v>
      </c>
      <c r="G24" s="1">
        <v>45777</v>
      </c>
      <c r="H24" s="1">
        <v>45777</v>
      </c>
      <c r="I24" t="str">
        <f>"1010"</f>
        <v>1010</v>
      </c>
      <c r="J24" t="str">
        <f>"RECUPERO ORE ECCEDENTI"</f>
        <v>RECUPERO ORE ECCEDENTI</v>
      </c>
      <c r="L24" t="str">
        <f>""</f>
        <v/>
      </c>
      <c r="M24">
        <v>300</v>
      </c>
      <c r="N24" t="str">
        <f>"5:00"</f>
        <v>5:00</v>
      </c>
      <c r="O24">
        <v>1</v>
      </c>
      <c r="P24">
        <v>300</v>
      </c>
      <c r="Q24" t="str">
        <f>"5:00"</f>
        <v>5:00</v>
      </c>
      <c r="R24">
        <v>1</v>
      </c>
      <c r="S24" t="str">
        <f>""</f>
        <v/>
      </c>
      <c r="T24" t="str">
        <f>""</f>
        <v/>
      </c>
      <c r="W24" t="str">
        <f>""</f>
        <v/>
      </c>
      <c r="Y24" t="str">
        <f>""</f>
        <v/>
      </c>
      <c r="Z24" t="str">
        <f>""</f>
        <v/>
      </c>
    </row>
    <row r="25" spans="1:26" x14ac:dyDescent="0.25">
      <c r="A25">
        <v>42</v>
      </c>
      <c r="B25" t="str">
        <f t="shared" si="4"/>
        <v>CECCHETTI</v>
      </c>
      <c r="C25" t="str">
        <f t="shared" si="5"/>
        <v>MASSIMO</v>
      </c>
      <c r="D25" s="1">
        <v>45776</v>
      </c>
      <c r="E25" s="1">
        <v>45776</v>
      </c>
      <c r="F25">
        <v>100</v>
      </c>
      <c r="G25" s="1">
        <v>45776</v>
      </c>
      <c r="H25" s="1">
        <v>45776</v>
      </c>
      <c r="I25" t="str">
        <f>"1010"</f>
        <v>1010</v>
      </c>
      <c r="J25" t="str">
        <f>"RECUPERO ORE ECCEDENTI"</f>
        <v>RECUPERO ORE ECCEDENTI</v>
      </c>
      <c r="L25" t="str">
        <f>""</f>
        <v/>
      </c>
      <c r="M25">
        <v>180</v>
      </c>
      <c r="N25" t="str">
        <f>"3:00"</f>
        <v>3:00</v>
      </c>
      <c r="O25">
        <v>1</v>
      </c>
      <c r="P25">
        <v>180</v>
      </c>
      <c r="Q25" t="str">
        <f>"3:00"</f>
        <v>3:00</v>
      </c>
      <c r="R25">
        <v>1</v>
      </c>
      <c r="S25" t="str">
        <f>""</f>
        <v/>
      </c>
      <c r="T25" t="str">
        <f>""</f>
        <v/>
      </c>
      <c r="W25" t="str">
        <f>""</f>
        <v/>
      </c>
      <c r="Y25" t="str">
        <f>""</f>
        <v/>
      </c>
      <c r="Z25" t="str">
        <f>""</f>
        <v/>
      </c>
    </row>
    <row r="26" spans="1:26" x14ac:dyDescent="0.25">
      <c r="A26">
        <v>42</v>
      </c>
      <c r="B26" t="str">
        <f t="shared" si="4"/>
        <v>CECCHETTI</v>
      </c>
      <c r="C26" t="str">
        <f t="shared" si="5"/>
        <v>MASSIMO</v>
      </c>
      <c r="D26" s="1">
        <v>45769</v>
      </c>
      <c r="E26" s="1">
        <v>45769</v>
      </c>
      <c r="F26">
        <v>100</v>
      </c>
      <c r="G26" s="1">
        <v>45769</v>
      </c>
      <c r="H26" s="1">
        <v>45769</v>
      </c>
      <c r="I26" t="str">
        <f>"1010"</f>
        <v>1010</v>
      </c>
      <c r="J26" t="str">
        <f>"RECUPERO ORE ECCEDENTI"</f>
        <v>RECUPERO ORE ECCEDENTI</v>
      </c>
      <c r="L26" t="str">
        <f>""</f>
        <v/>
      </c>
      <c r="M26">
        <v>30</v>
      </c>
      <c r="N26" t="str">
        <f>"0:30"</f>
        <v>0:30</v>
      </c>
      <c r="O26">
        <v>1</v>
      </c>
      <c r="P26">
        <v>30</v>
      </c>
      <c r="Q26" t="str">
        <f>"0:30"</f>
        <v>0:30</v>
      </c>
      <c r="R26">
        <v>1</v>
      </c>
      <c r="S26" t="str">
        <f>""</f>
        <v/>
      </c>
      <c r="T26" t="str">
        <f>""</f>
        <v/>
      </c>
      <c r="W26" t="str">
        <f>""</f>
        <v/>
      </c>
      <c r="Y26" t="str">
        <f>""</f>
        <v/>
      </c>
      <c r="Z26" t="str">
        <f>""</f>
        <v/>
      </c>
    </row>
    <row r="27" spans="1:26" x14ac:dyDescent="0.25">
      <c r="A27">
        <v>42</v>
      </c>
      <c r="B27" t="str">
        <f t="shared" si="4"/>
        <v>CECCHETTI</v>
      </c>
      <c r="C27" t="str">
        <f t="shared" si="5"/>
        <v>MASSIMO</v>
      </c>
      <c r="D27" s="1">
        <v>45754</v>
      </c>
      <c r="E27" s="1">
        <v>45754</v>
      </c>
      <c r="F27">
        <v>100</v>
      </c>
      <c r="G27" s="1">
        <v>45754</v>
      </c>
      <c r="H27" s="1">
        <v>45754</v>
      </c>
      <c r="I27" t="str">
        <f>"3006"</f>
        <v>3006</v>
      </c>
      <c r="J27" t="str">
        <f>"PERM. RETRIBUITO PER MOTIVI PERSONALI/FAMIGLIARI ORE"</f>
        <v>PERM. RETRIBUITO PER MOTIVI PERSONALI/FAMIGLIARI ORE</v>
      </c>
      <c r="L27" t="str">
        <f>""</f>
        <v/>
      </c>
      <c r="M27">
        <v>153</v>
      </c>
      <c r="N27" t="str">
        <f>"2:33"</f>
        <v>2:33</v>
      </c>
      <c r="O27">
        <v>1</v>
      </c>
      <c r="P27">
        <v>153</v>
      </c>
      <c r="Q27" t="str">
        <f>"2:33"</f>
        <v>2:33</v>
      </c>
      <c r="R27">
        <v>1</v>
      </c>
      <c r="S27" t="str">
        <f>""</f>
        <v/>
      </c>
      <c r="T27" t="str">
        <f>""</f>
        <v/>
      </c>
      <c r="W27" t="str">
        <f>""</f>
        <v/>
      </c>
      <c r="Y27" t="str">
        <f>""</f>
        <v/>
      </c>
      <c r="Z27" t="str">
        <f>""</f>
        <v/>
      </c>
    </row>
    <row r="28" spans="1:26" x14ac:dyDescent="0.25">
      <c r="A28">
        <v>42</v>
      </c>
      <c r="B28" t="str">
        <f t="shared" si="4"/>
        <v>CECCHETTI</v>
      </c>
      <c r="C28" t="str">
        <f t="shared" si="5"/>
        <v>MASSIMO</v>
      </c>
      <c r="D28" s="1">
        <v>45748</v>
      </c>
      <c r="E28" s="1">
        <v>45748</v>
      </c>
      <c r="F28">
        <v>100</v>
      </c>
      <c r="G28" s="1">
        <v>45748</v>
      </c>
      <c r="H28" s="1">
        <v>45748</v>
      </c>
      <c r="I28" t="str">
        <f>"5134"</f>
        <v>5134</v>
      </c>
      <c r="J28" t="str">
        <f>"RIPOSO COMPENSATIVO"</f>
        <v>RIPOSO COMPENSATIVO</v>
      </c>
      <c r="L28" t="str">
        <f>""</f>
        <v/>
      </c>
      <c r="M28">
        <v>540</v>
      </c>
      <c r="N28" t="str">
        <f>"9:00"</f>
        <v>9:00</v>
      </c>
      <c r="O28">
        <v>1</v>
      </c>
      <c r="P28">
        <v>540</v>
      </c>
      <c r="Q28" t="str">
        <f>"9:00"</f>
        <v>9:00</v>
      </c>
      <c r="R28">
        <v>1</v>
      </c>
      <c r="S28" t="str">
        <f>""</f>
        <v/>
      </c>
      <c r="T28" t="str">
        <f>""</f>
        <v/>
      </c>
      <c r="W28" t="str">
        <f>""</f>
        <v/>
      </c>
      <c r="Y28" t="str">
        <f>""</f>
        <v/>
      </c>
      <c r="Z28" t="str">
        <f>""</f>
        <v/>
      </c>
    </row>
    <row r="29" spans="1:26" x14ac:dyDescent="0.25">
      <c r="A29">
        <v>43</v>
      </c>
      <c r="B29" t="str">
        <f t="shared" ref="B29:B39" si="6">"CECCHERINI"</f>
        <v>CECCHERINI</v>
      </c>
      <c r="C29" t="str">
        <f t="shared" ref="C29:C39" si="7">"SIMONA"</f>
        <v>SIMONA</v>
      </c>
      <c r="D29" s="1">
        <v>45811</v>
      </c>
      <c r="E29" s="1">
        <v>45814</v>
      </c>
      <c r="F29">
        <v>100</v>
      </c>
      <c r="G29" s="1">
        <v>45811</v>
      </c>
      <c r="H29" s="1">
        <v>45814</v>
      </c>
      <c r="I29" t="str">
        <f>"1000"</f>
        <v>1000</v>
      </c>
      <c r="J29" t="str">
        <f>"FERIE"</f>
        <v>FERIE</v>
      </c>
      <c r="L29" t="str">
        <f>""</f>
        <v/>
      </c>
      <c r="M29">
        <v>0</v>
      </c>
      <c r="N29" t="str">
        <f>"0:00"</f>
        <v>0:00</v>
      </c>
      <c r="O29">
        <v>4</v>
      </c>
      <c r="P29">
        <v>0</v>
      </c>
      <c r="Q29" t="str">
        <f>"0:00"</f>
        <v>0:00</v>
      </c>
      <c r="R29">
        <v>4</v>
      </c>
      <c r="S29" t="str">
        <f>""</f>
        <v/>
      </c>
      <c r="T29" t="str">
        <f>""</f>
        <v/>
      </c>
      <c r="W29" t="str">
        <f>""</f>
        <v/>
      </c>
      <c r="Y29" t="str">
        <f>""</f>
        <v/>
      </c>
      <c r="Z29" t="str">
        <f>""</f>
        <v/>
      </c>
    </row>
    <row r="30" spans="1:26" x14ac:dyDescent="0.25">
      <c r="A30">
        <v>43</v>
      </c>
      <c r="B30" t="str">
        <f t="shared" si="6"/>
        <v>CECCHERINI</v>
      </c>
      <c r="C30" t="str">
        <f t="shared" si="7"/>
        <v>SIMONA</v>
      </c>
      <c r="D30" s="1">
        <v>45807</v>
      </c>
      <c r="E30" s="1">
        <v>45807</v>
      </c>
      <c r="F30">
        <v>100</v>
      </c>
      <c r="G30" s="1">
        <v>45807</v>
      </c>
      <c r="H30" s="1">
        <v>45807</v>
      </c>
      <c r="I30" t="str">
        <f>"1010"</f>
        <v>1010</v>
      </c>
      <c r="J30" t="str">
        <f>"RECUPERO ORE ECCEDENTI"</f>
        <v>RECUPERO ORE ECCEDENTI</v>
      </c>
      <c r="L30" t="str">
        <f>""</f>
        <v/>
      </c>
      <c r="M30">
        <v>360</v>
      </c>
      <c r="N30" t="str">
        <f>"6:00"</f>
        <v>6:00</v>
      </c>
      <c r="O30">
        <v>1</v>
      </c>
      <c r="P30">
        <v>360</v>
      </c>
      <c r="Q30" t="str">
        <f>"6:00"</f>
        <v>6:00</v>
      </c>
      <c r="R30">
        <v>1</v>
      </c>
      <c r="S30" t="str">
        <f>""</f>
        <v/>
      </c>
      <c r="T30" t="str">
        <f>""</f>
        <v/>
      </c>
      <c r="W30" t="str">
        <f>""</f>
        <v/>
      </c>
      <c r="Y30" t="str">
        <f>""</f>
        <v/>
      </c>
      <c r="Z30" t="str">
        <f>""</f>
        <v/>
      </c>
    </row>
    <row r="31" spans="1:26" x14ac:dyDescent="0.25">
      <c r="A31">
        <v>43</v>
      </c>
      <c r="B31" t="str">
        <f t="shared" si="6"/>
        <v>CECCHERINI</v>
      </c>
      <c r="C31" t="str">
        <f t="shared" si="7"/>
        <v>SIMONA</v>
      </c>
      <c r="D31" s="1">
        <v>45804</v>
      </c>
      <c r="E31" s="1">
        <v>45804</v>
      </c>
      <c r="F31">
        <v>100</v>
      </c>
      <c r="G31" s="1">
        <v>45804</v>
      </c>
      <c r="H31" s="1">
        <v>45804</v>
      </c>
      <c r="I31" t="str">
        <f>"5027"</f>
        <v>5027</v>
      </c>
      <c r="J31" t="str">
        <f>"SMART WORKING"</f>
        <v>SMART WORKING</v>
      </c>
      <c r="L31" t="str">
        <f>""</f>
        <v/>
      </c>
      <c r="M31">
        <v>0</v>
      </c>
      <c r="N31" t="str">
        <f t="shared" ref="N31:N37" si="8">"0:00"</f>
        <v>0:00</v>
      </c>
      <c r="O31">
        <v>1</v>
      </c>
      <c r="P31">
        <v>0</v>
      </c>
      <c r="Q31" t="str">
        <f t="shared" ref="Q31:Q37" si="9">"0:00"</f>
        <v>0:00</v>
      </c>
      <c r="R31">
        <v>1</v>
      </c>
      <c r="S31" t="str">
        <f>""</f>
        <v/>
      </c>
      <c r="T31" t="str">
        <f>""</f>
        <v/>
      </c>
      <c r="W31" t="str">
        <f>""</f>
        <v/>
      </c>
      <c r="Y31" t="str">
        <f>""</f>
        <v/>
      </c>
      <c r="Z31" t="str">
        <f>""</f>
        <v/>
      </c>
    </row>
    <row r="32" spans="1:26" x14ac:dyDescent="0.25">
      <c r="A32">
        <v>43</v>
      </c>
      <c r="B32" t="str">
        <f t="shared" si="6"/>
        <v>CECCHERINI</v>
      </c>
      <c r="C32" t="str">
        <f t="shared" si="7"/>
        <v>SIMONA</v>
      </c>
      <c r="D32" s="1">
        <v>45796</v>
      </c>
      <c r="E32" s="1">
        <v>45796</v>
      </c>
      <c r="F32">
        <v>100</v>
      </c>
      <c r="G32" s="1">
        <v>45796</v>
      </c>
      <c r="H32" s="1">
        <v>45796</v>
      </c>
      <c r="I32" t="str">
        <f>"5027"</f>
        <v>5027</v>
      </c>
      <c r="J32" t="str">
        <f>"SMART WORKING"</f>
        <v>SMART WORKING</v>
      </c>
      <c r="L32" t="str">
        <f>""</f>
        <v/>
      </c>
      <c r="M32">
        <v>0</v>
      </c>
      <c r="N32" t="str">
        <f t="shared" si="8"/>
        <v>0:00</v>
      </c>
      <c r="O32">
        <v>1</v>
      </c>
      <c r="P32">
        <v>0</v>
      </c>
      <c r="Q32" t="str">
        <f t="shared" si="9"/>
        <v>0:00</v>
      </c>
      <c r="R32">
        <v>1</v>
      </c>
      <c r="S32" t="str">
        <f>""</f>
        <v/>
      </c>
      <c r="T32" t="str">
        <f>""</f>
        <v/>
      </c>
      <c r="W32" t="str">
        <f>""</f>
        <v/>
      </c>
      <c r="Y32" t="str">
        <f>""</f>
        <v/>
      </c>
      <c r="Z32" t="str">
        <f>""</f>
        <v/>
      </c>
    </row>
    <row r="33" spans="1:26" x14ac:dyDescent="0.25">
      <c r="A33">
        <v>43</v>
      </c>
      <c r="B33" t="str">
        <f t="shared" si="6"/>
        <v>CECCHERINI</v>
      </c>
      <c r="C33" t="str">
        <f t="shared" si="7"/>
        <v>SIMONA</v>
      </c>
      <c r="D33" s="1">
        <v>45789</v>
      </c>
      <c r="E33" s="1">
        <v>45789</v>
      </c>
      <c r="F33">
        <v>100</v>
      </c>
      <c r="G33" s="1">
        <v>45789</v>
      </c>
      <c r="H33" s="1">
        <v>45789</v>
      </c>
      <c r="I33" t="str">
        <f>"5027"</f>
        <v>5027</v>
      </c>
      <c r="J33" t="str">
        <f>"SMART WORKING"</f>
        <v>SMART WORKING</v>
      </c>
      <c r="L33" t="str">
        <f>""</f>
        <v/>
      </c>
      <c r="M33">
        <v>0</v>
      </c>
      <c r="N33" t="str">
        <f t="shared" si="8"/>
        <v>0:00</v>
      </c>
      <c r="O33">
        <v>1</v>
      </c>
      <c r="P33">
        <v>0</v>
      </c>
      <c r="Q33" t="str">
        <f t="shared" si="9"/>
        <v>0:00</v>
      </c>
      <c r="R33">
        <v>1</v>
      </c>
      <c r="S33" t="str">
        <f>""</f>
        <v/>
      </c>
      <c r="T33" t="str">
        <f>""</f>
        <v/>
      </c>
      <c r="W33" t="str">
        <f>""</f>
        <v/>
      </c>
      <c r="Y33" t="str">
        <f>""</f>
        <v/>
      </c>
      <c r="Z33" t="str">
        <f>""</f>
        <v/>
      </c>
    </row>
    <row r="34" spans="1:26" x14ac:dyDescent="0.25">
      <c r="A34">
        <v>43</v>
      </c>
      <c r="B34" t="str">
        <f t="shared" si="6"/>
        <v>CECCHERINI</v>
      </c>
      <c r="C34" t="str">
        <f t="shared" si="7"/>
        <v>SIMONA</v>
      </c>
      <c r="D34" s="1">
        <v>45782</v>
      </c>
      <c r="E34" s="1">
        <v>45782</v>
      </c>
      <c r="F34">
        <v>100</v>
      </c>
      <c r="G34" s="1">
        <v>45782</v>
      </c>
      <c r="H34" s="1">
        <v>45782</v>
      </c>
      <c r="I34" t="str">
        <f>"5027"</f>
        <v>5027</v>
      </c>
      <c r="J34" t="str">
        <f>"SMART WORKING"</f>
        <v>SMART WORKING</v>
      </c>
      <c r="L34" t="str">
        <f>""</f>
        <v/>
      </c>
      <c r="M34">
        <v>0</v>
      </c>
      <c r="N34" t="str">
        <f t="shared" si="8"/>
        <v>0:00</v>
      </c>
      <c r="O34">
        <v>1</v>
      </c>
      <c r="P34">
        <v>0</v>
      </c>
      <c r="Q34" t="str">
        <f t="shared" si="9"/>
        <v>0:00</v>
      </c>
      <c r="R34">
        <v>1</v>
      </c>
      <c r="S34" t="str">
        <f>""</f>
        <v/>
      </c>
      <c r="T34" t="str">
        <f>""</f>
        <v/>
      </c>
      <c r="W34" t="str">
        <f>""</f>
        <v/>
      </c>
      <c r="Y34" t="str">
        <f>""</f>
        <v/>
      </c>
      <c r="Z34" t="str">
        <f>""</f>
        <v/>
      </c>
    </row>
    <row r="35" spans="1:26" x14ac:dyDescent="0.25">
      <c r="A35">
        <v>43</v>
      </c>
      <c r="B35" t="str">
        <f t="shared" si="6"/>
        <v>CECCHERINI</v>
      </c>
      <c r="C35" t="str">
        <f t="shared" si="7"/>
        <v>SIMONA</v>
      </c>
      <c r="D35" s="1">
        <v>45779</v>
      </c>
      <c r="E35" s="1">
        <v>45779</v>
      </c>
      <c r="F35">
        <v>100</v>
      </c>
      <c r="G35" s="1">
        <v>45779</v>
      </c>
      <c r="H35" s="1">
        <v>45779</v>
      </c>
      <c r="I35" t="str">
        <f>"1000"</f>
        <v>1000</v>
      </c>
      <c r="J35" t="str">
        <f>"FERIE"</f>
        <v>FERIE</v>
      </c>
      <c r="L35" t="str">
        <f>""</f>
        <v/>
      </c>
      <c r="M35">
        <v>0</v>
      </c>
      <c r="N35" t="str">
        <f t="shared" si="8"/>
        <v>0:00</v>
      </c>
      <c r="O35">
        <v>1</v>
      </c>
      <c r="P35">
        <v>0</v>
      </c>
      <c r="Q35" t="str">
        <f t="shared" si="9"/>
        <v>0:00</v>
      </c>
      <c r="R35">
        <v>1</v>
      </c>
      <c r="S35" t="str">
        <f>""</f>
        <v/>
      </c>
      <c r="T35" t="str">
        <f>""</f>
        <v/>
      </c>
      <c r="W35" t="str">
        <f>""</f>
        <v/>
      </c>
      <c r="Y35" t="str">
        <f>""</f>
        <v/>
      </c>
      <c r="Z35" t="str">
        <f>""</f>
        <v/>
      </c>
    </row>
    <row r="36" spans="1:26" x14ac:dyDescent="0.25">
      <c r="A36">
        <v>43</v>
      </c>
      <c r="B36" t="str">
        <f t="shared" si="6"/>
        <v>CECCHERINI</v>
      </c>
      <c r="C36" t="str">
        <f t="shared" si="7"/>
        <v>SIMONA</v>
      </c>
      <c r="D36" s="1">
        <v>45775</v>
      </c>
      <c r="E36" s="1">
        <v>45777</v>
      </c>
      <c r="F36">
        <v>100</v>
      </c>
      <c r="G36" s="1">
        <v>45775</v>
      </c>
      <c r="H36" s="1">
        <v>45777</v>
      </c>
      <c r="I36" t="str">
        <f>"1000"</f>
        <v>1000</v>
      </c>
      <c r="J36" t="str">
        <f>"FERIE"</f>
        <v>FERIE</v>
      </c>
      <c r="L36" t="str">
        <f>""</f>
        <v/>
      </c>
      <c r="M36">
        <v>0</v>
      </c>
      <c r="N36" t="str">
        <f t="shared" si="8"/>
        <v>0:00</v>
      </c>
      <c r="O36">
        <v>3</v>
      </c>
      <c r="P36">
        <v>0</v>
      </c>
      <c r="Q36" t="str">
        <f t="shared" si="9"/>
        <v>0:00</v>
      </c>
      <c r="R36">
        <v>3</v>
      </c>
      <c r="S36" t="str">
        <f>""</f>
        <v/>
      </c>
      <c r="T36" t="str">
        <f>""</f>
        <v/>
      </c>
      <c r="W36" t="str">
        <f>""</f>
        <v/>
      </c>
      <c r="Y36" t="str">
        <f>""</f>
        <v/>
      </c>
      <c r="Z36" t="str">
        <f>""</f>
        <v/>
      </c>
    </row>
    <row r="37" spans="1:26" x14ac:dyDescent="0.25">
      <c r="A37">
        <v>43</v>
      </c>
      <c r="B37" t="str">
        <f t="shared" si="6"/>
        <v>CECCHERINI</v>
      </c>
      <c r="C37" t="str">
        <f t="shared" si="7"/>
        <v>SIMONA</v>
      </c>
      <c r="D37" s="1">
        <v>45761</v>
      </c>
      <c r="E37" s="1">
        <v>45761</v>
      </c>
      <c r="F37">
        <v>100</v>
      </c>
      <c r="G37" s="1">
        <v>45761</v>
      </c>
      <c r="H37" s="1">
        <v>45761</v>
      </c>
      <c r="I37" t="str">
        <f>"5027"</f>
        <v>5027</v>
      </c>
      <c r="J37" t="str">
        <f>"SMART WORKING"</f>
        <v>SMART WORKING</v>
      </c>
      <c r="L37" t="str">
        <f>""</f>
        <v/>
      </c>
      <c r="M37">
        <v>0</v>
      </c>
      <c r="N37" t="str">
        <f t="shared" si="8"/>
        <v>0:00</v>
      </c>
      <c r="O37">
        <v>1</v>
      </c>
      <c r="P37">
        <v>0</v>
      </c>
      <c r="Q37" t="str">
        <f t="shared" si="9"/>
        <v>0:00</v>
      </c>
      <c r="R37">
        <v>1</v>
      </c>
      <c r="S37" t="str">
        <f>""</f>
        <v/>
      </c>
      <c r="T37" t="str">
        <f>""</f>
        <v/>
      </c>
      <c r="W37" t="str">
        <f>""</f>
        <v/>
      </c>
      <c r="Y37" t="str">
        <f>""</f>
        <v/>
      </c>
      <c r="Z37" t="str">
        <f>""</f>
        <v/>
      </c>
    </row>
    <row r="38" spans="1:26" x14ac:dyDescent="0.25">
      <c r="A38">
        <v>43</v>
      </c>
      <c r="B38" t="str">
        <f t="shared" si="6"/>
        <v>CECCHERINI</v>
      </c>
      <c r="C38" t="str">
        <f t="shared" si="7"/>
        <v>SIMONA</v>
      </c>
      <c r="D38" s="1">
        <v>45754</v>
      </c>
      <c r="E38" s="1">
        <v>45754</v>
      </c>
      <c r="F38">
        <v>100</v>
      </c>
      <c r="G38" s="1">
        <v>45754</v>
      </c>
      <c r="H38" s="1">
        <v>45754</v>
      </c>
      <c r="I38" t="str">
        <f>"1010"</f>
        <v>1010</v>
      </c>
      <c r="J38" t="str">
        <f>"RECUPERO ORE ECCEDENTI"</f>
        <v>RECUPERO ORE ECCEDENTI</v>
      </c>
      <c r="L38" t="str">
        <f>""</f>
        <v/>
      </c>
      <c r="M38">
        <v>120</v>
      </c>
      <c r="N38" t="str">
        <f>"2:00"</f>
        <v>2:00</v>
      </c>
      <c r="O38">
        <v>1</v>
      </c>
      <c r="P38">
        <v>120</v>
      </c>
      <c r="Q38" t="str">
        <f>"2:00"</f>
        <v>2:00</v>
      </c>
      <c r="R38">
        <v>1</v>
      </c>
      <c r="S38" t="str">
        <f>""</f>
        <v/>
      </c>
      <c r="T38" t="str">
        <f>""</f>
        <v/>
      </c>
      <c r="W38" t="str">
        <f>""</f>
        <v/>
      </c>
      <c r="Y38" t="str">
        <f>""</f>
        <v/>
      </c>
      <c r="Z38" t="str">
        <f>""</f>
        <v/>
      </c>
    </row>
    <row r="39" spans="1:26" x14ac:dyDescent="0.25">
      <c r="A39">
        <v>43</v>
      </c>
      <c r="B39" t="str">
        <f t="shared" si="6"/>
        <v>CECCHERINI</v>
      </c>
      <c r="C39" t="str">
        <f t="shared" si="7"/>
        <v>SIMONA</v>
      </c>
      <c r="D39" s="1">
        <v>45743</v>
      </c>
      <c r="E39" s="1">
        <v>45748</v>
      </c>
      <c r="F39">
        <v>100</v>
      </c>
      <c r="G39" s="1">
        <v>45743</v>
      </c>
      <c r="H39" s="1">
        <v>45748</v>
      </c>
      <c r="I39" t="str">
        <f>"1000"</f>
        <v>1000</v>
      </c>
      <c r="J39" t="str">
        <f>"FERIE"</f>
        <v>FERIE</v>
      </c>
      <c r="L39" t="str">
        <f>""</f>
        <v/>
      </c>
      <c r="M39">
        <v>0</v>
      </c>
      <c r="N39" t="str">
        <f>"0:00"</f>
        <v>0:00</v>
      </c>
      <c r="O39">
        <v>4</v>
      </c>
      <c r="P39">
        <v>0</v>
      </c>
      <c r="Q39" t="str">
        <f>"0:00"</f>
        <v>0:00</v>
      </c>
      <c r="R39">
        <v>1</v>
      </c>
      <c r="S39" t="str">
        <f>""</f>
        <v/>
      </c>
      <c r="T39" t="str">
        <f>""</f>
        <v/>
      </c>
      <c r="W39" t="str">
        <f>""</f>
        <v/>
      </c>
      <c r="Y39" t="str">
        <f>""</f>
        <v/>
      </c>
      <c r="Z39" t="str">
        <f>""</f>
        <v/>
      </c>
    </row>
    <row r="40" spans="1:26" x14ac:dyDescent="0.25">
      <c r="A40">
        <v>48</v>
      </c>
      <c r="B40" t="str">
        <f t="shared" ref="B40:B65" si="10">"CRESCIOLI"</f>
        <v>CRESCIOLI</v>
      </c>
      <c r="C40" t="str">
        <f t="shared" ref="C40:C65" si="11">"PAOLO"</f>
        <v>PAOLO</v>
      </c>
      <c r="D40" s="1">
        <v>45832</v>
      </c>
      <c r="E40" s="1">
        <v>45832</v>
      </c>
      <c r="F40">
        <v>100</v>
      </c>
      <c r="G40" s="1">
        <v>45832</v>
      </c>
      <c r="H40" s="1">
        <v>45832</v>
      </c>
      <c r="I40" t="str">
        <f>"1013"</f>
        <v>1013</v>
      </c>
      <c r="J40" t="str">
        <f>"RECUPERO ORE ECCEDENTI AL MESE PREC."</f>
        <v>RECUPERO ORE ECCEDENTI AL MESE PREC.</v>
      </c>
      <c r="L40" t="str">
        <f>""</f>
        <v/>
      </c>
      <c r="M40">
        <v>210</v>
      </c>
      <c r="N40" t="str">
        <f>"3:30"</f>
        <v>3:30</v>
      </c>
      <c r="O40">
        <v>1</v>
      </c>
      <c r="P40">
        <v>210</v>
      </c>
      <c r="Q40" t="str">
        <f>"3:30"</f>
        <v>3:30</v>
      </c>
      <c r="R40">
        <v>1</v>
      </c>
      <c r="S40" t="str">
        <f>""</f>
        <v/>
      </c>
      <c r="T40" t="str">
        <f>""</f>
        <v/>
      </c>
      <c r="W40" t="str">
        <f>""</f>
        <v/>
      </c>
      <c r="Y40" t="str">
        <f>""</f>
        <v/>
      </c>
      <c r="Z40" t="str">
        <f>""</f>
        <v/>
      </c>
    </row>
    <row r="41" spans="1:26" x14ac:dyDescent="0.25">
      <c r="A41">
        <v>48</v>
      </c>
      <c r="B41" t="str">
        <f t="shared" si="10"/>
        <v>CRESCIOLI</v>
      </c>
      <c r="C41" t="str">
        <f t="shared" si="11"/>
        <v>PAOLO</v>
      </c>
      <c r="D41" s="1">
        <v>45827</v>
      </c>
      <c r="E41" s="1">
        <v>45827</v>
      </c>
      <c r="F41">
        <v>100</v>
      </c>
      <c r="G41" s="1">
        <v>45827</v>
      </c>
      <c r="H41" s="1">
        <v>45827</v>
      </c>
      <c r="I41" t="str">
        <f>"1013"</f>
        <v>1013</v>
      </c>
      <c r="J41" t="str">
        <f>"RECUPERO ORE ECCEDENTI AL MESE PREC."</f>
        <v>RECUPERO ORE ECCEDENTI AL MESE PREC.</v>
      </c>
      <c r="L41" t="str">
        <f>""</f>
        <v/>
      </c>
      <c r="M41">
        <v>180</v>
      </c>
      <c r="N41" t="str">
        <f>"3:00"</f>
        <v>3:00</v>
      </c>
      <c r="O41">
        <v>1</v>
      </c>
      <c r="P41">
        <v>180</v>
      </c>
      <c r="Q41" t="str">
        <f>"3:00"</f>
        <v>3:00</v>
      </c>
      <c r="R41">
        <v>1</v>
      </c>
      <c r="S41" t="str">
        <f>""</f>
        <v/>
      </c>
      <c r="T41" t="str">
        <f>""</f>
        <v/>
      </c>
      <c r="W41" t="str">
        <f>""</f>
        <v/>
      </c>
      <c r="Y41" t="str">
        <f>""</f>
        <v/>
      </c>
      <c r="Z41" t="str">
        <f>""</f>
        <v/>
      </c>
    </row>
    <row r="42" spans="1:26" x14ac:dyDescent="0.25">
      <c r="A42">
        <v>48</v>
      </c>
      <c r="B42" t="str">
        <f t="shared" si="10"/>
        <v>CRESCIOLI</v>
      </c>
      <c r="C42" t="str">
        <f t="shared" si="11"/>
        <v>PAOLO</v>
      </c>
      <c r="D42" s="1">
        <v>45825</v>
      </c>
      <c r="E42" s="1">
        <v>45825</v>
      </c>
      <c r="F42">
        <v>100</v>
      </c>
      <c r="G42" s="1">
        <v>45825</v>
      </c>
      <c r="H42" s="1">
        <v>45825</v>
      </c>
      <c r="I42" t="str">
        <f>"3011"</f>
        <v>3011</v>
      </c>
      <c r="J42" t="str">
        <f>"PERM. RETRIBUITO VISITE,TERAPIE ART. 35 INTERA GIORNATA"</f>
        <v>PERM. RETRIBUITO VISITE,TERAPIE ART. 35 INTERA GIORNATA</v>
      </c>
      <c r="L42" t="str">
        <f>""</f>
        <v/>
      </c>
      <c r="M42">
        <v>0</v>
      </c>
      <c r="N42" t="str">
        <f>"0:00"</f>
        <v>0:00</v>
      </c>
      <c r="O42">
        <v>1</v>
      </c>
      <c r="P42">
        <v>0</v>
      </c>
      <c r="Q42" t="str">
        <f>"0:00"</f>
        <v>0:00</v>
      </c>
      <c r="R42">
        <v>1</v>
      </c>
      <c r="S42" t="str">
        <f>""</f>
        <v/>
      </c>
      <c r="T42" t="str">
        <f>""</f>
        <v/>
      </c>
      <c r="W42" t="str">
        <f>""</f>
        <v/>
      </c>
      <c r="Y42" t="str">
        <f>""</f>
        <v/>
      </c>
      <c r="Z42" t="str">
        <f>""</f>
        <v/>
      </c>
    </row>
    <row r="43" spans="1:26" x14ac:dyDescent="0.25">
      <c r="A43">
        <v>48</v>
      </c>
      <c r="B43" t="str">
        <f t="shared" si="10"/>
        <v>CRESCIOLI</v>
      </c>
      <c r="C43" t="str">
        <f t="shared" si="11"/>
        <v>PAOLO</v>
      </c>
      <c r="D43" s="1">
        <v>45820</v>
      </c>
      <c r="E43" s="1">
        <v>45820</v>
      </c>
      <c r="F43">
        <v>100</v>
      </c>
      <c r="G43" s="1">
        <v>45820</v>
      </c>
      <c r="H43" s="1">
        <v>45820</v>
      </c>
      <c r="I43" t="str">
        <f>"1013"</f>
        <v>1013</v>
      </c>
      <c r="J43" t="str">
        <f>"RECUPERO ORE ECCEDENTI AL MESE PREC."</f>
        <v>RECUPERO ORE ECCEDENTI AL MESE PREC.</v>
      </c>
      <c r="L43" t="str">
        <f>""</f>
        <v/>
      </c>
      <c r="M43">
        <v>90</v>
      </c>
      <c r="N43" t="str">
        <f>"1:30"</f>
        <v>1:30</v>
      </c>
      <c r="O43">
        <v>1</v>
      </c>
      <c r="P43">
        <v>90</v>
      </c>
      <c r="Q43" t="str">
        <f>"1:30"</f>
        <v>1:30</v>
      </c>
      <c r="R43">
        <v>1</v>
      </c>
      <c r="S43" t="str">
        <f>""</f>
        <v/>
      </c>
      <c r="T43" t="str">
        <f>""</f>
        <v/>
      </c>
      <c r="W43" t="str">
        <f>""</f>
        <v/>
      </c>
      <c r="Y43" t="str">
        <f>""</f>
        <v/>
      </c>
      <c r="Z43" t="str">
        <f>""</f>
        <v/>
      </c>
    </row>
    <row r="44" spans="1:26" x14ac:dyDescent="0.25">
      <c r="A44">
        <v>48</v>
      </c>
      <c r="B44" t="str">
        <f t="shared" si="10"/>
        <v>CRESCIOLI</v>
      </c>
      <c r="C44" t="str">
        <f t="shared" si="11"/>
        <v>PAOLO</v>
      </c>
      <c r="D44" s="1">
        <v>45819</v>
      </c>
      <c r="E44" s="1">
        <v>45819</v>
      </c>
      <c r="F44">
        <v>100</v>
      </c>
      <c r="G44" s="1">
        <v>45819</v>
      </c>
      <c r="H44" s="1">
        <v>45819</v>
      </c>
      <c r="I44" t="str">
        <f>"1000"</f>
        <v>1000</v>
      </c>
      <c r="J44" t="str">
        <f>"FERIE"</f>
        <v>FERIE</v>
      </c>
      <c r="L44" t="str">
        <f>""</f>
        <v/>
      </c>
      <c r="M44">
        <v>0</v>
      </c>
      <c r="N44" t="str">
        <f>"0:00"</f>
        <v>0:00</v>
      </c>
      <c r="O44">
        <v>1</v>
      </c>
      <c r="P44">
        <v>0</v>
      </c>
      <c r="Q44" t="str">
        <f>"0:00"</f>
        <v>0:00</v>
      </c>
      <c r="R44">
        <v>1</v>
      </c>
      <c r="S44" t="str">
        <f>""</f>
        <v/>
      </c>
      <c r="T44" t="str">
        <f>""</f>
        <v/>
      </c>
      <c r="W44" t="str">
        <f>""</f>
        <v/>
      </c>
      <c r="Y44" t="str">
        <f>""</f>
        <v/>
      </c>
      <c r="Z44" t="str">
        <f>""</f>
        <v/>
      </c>
    </row>
    <row r="45" spans="1:26" x14ac:dyDescent="0.25">
      <c r="A45">
        <v>48</v>
      </c>
      <c r="B45" t="str">
        <f t="shared" si="10"/>
        <v>CRESCIOLI</v>
      </c>
      <c r="C45" t="str">
        <f t="shared" si="11"/>
        <v>PAOLO</v>
      </c>
      <c r="D45" s="1">
        <v>45804</v>
      </c>
      <c r="E45" s="1">
        <v>45804</v>
      </c>
      <c r="F45">
        <v>100</v>
      </c>
      <c r="G45" s="1">
        <v>45804</v>
      </c>
      <c r="H45" s="1">
        <v>45804</v>
      </c>
      <c r="I45" t="str">
        <f>"1000"</f>
        <v>1000</v>
      </c>
      <c r="J45" t="str">
        <f>"FERIE"</f>
        <v>FERIE</v>
      </c>
      <c r="L45" t="str">
        <f>""</f>
        <v/>
      </c>
      <c r="M45">
        <v>0</v>
      </c>
      <c r="N45" t="str">
        <f>"0:00"</f>
        <v>0:00</v>
      </c>
      <c r="O45">
        <v>1</v>
      </c>
      <c r="P45">
        <v>0</v>
      </c>
      <c r="Q45" t="str">
        <f>"0:00"</f>
        <v>0:00</v>
      </c>
      <c r="R45">
        <v>1</v>
      </c>
      <c r="S45" t="str">
        <f>""</f>
        <v/>
      </c>
      <c r="T45" t="str">
        <f>""</f>
        <v/>
      </c>
      <c r="W45" t="str">
        <f>""</f>
        <v/>
      </c>
      <c r="Y45" t="str">
        <f>""</f>
        <v/>
      </c>
      <c r="Z45" t="str">
        <f>""</f>
        <v/>
      </c>
    </row>
    <row r="46" spans="1:26" x14ac:dyDescent="0.25">
      <c r="A46">
        <v>48</v>
      </c>
      <c r="B46" t="str">
        <f t="shared" si="10"/>
        <v>CRESCIOLI</v>
      </c>
      <c r="C46" t="str">
        <f t="shared" si="11"/>
        <v>PAOLO</v>
      </c>
      <c r="D46" s="1">
        <v>45803</v>
      </c>
      <c r="E46" s="1">
        <v>45803</v>
      </c>
      <c r="F46">
        <v>100</v>
      </c>
      <c r="G46" s="1">
        <v>45803</v>
      </c>
      <c r="H46" s="1">
        <v>45803</v>
      </c>
      <c r="I46" t="str">
        <f>"1010"</f>
        <v>1010</v>
      </c>
      <c r="J46" t="str">
        <f>"RECUPERO ORE ECCEDENTI"</f>
        <v>RECUPERO ORE ECCEDENTI</v>
      </c>
      <c r="L46" t="str">
        <f>""</f>
        <v/>
      </c>
      <c r="M46">
        <v>90</v>
      </c>
      <c r="N46" t="str">
        <f>"1:30"</f>
        <v>1:30</v>
      </c>
      <c r="O46">
        <v>1</v>
      </c>
      <c r="P46">
        <v>90</v>
      </c>
      <c r="Q46" t="str">
        <f>"1:30"</f>
        <v>1:30</v>
      </c>
      <c r="R46">
        <v>1</v>
      </c>
      <c r="S46" t="str">
        <f>""</f>
        <v/>
      </c>
      <c r="T46" t="str">
        <f>""</f>
        <v/>
      </c>
      <c r="W46" t="str">
        <f>""</f>
        <v/>
      </c>
      <c r="Y46" t="str">
        <f>""</f>
        <v/>
      </c>
      <c r="Z46" t="str">
        <f>""</f>
        <v/>
      </c>
    </row>
    <row r="47" spans="1:26" x14ac:dyDescent="0.25">
      <c r="A47">
        <v>48</v>
      </c>
      <c r="B47" t="str">
        <f t="shared" si="10"/>
        <v>CRESCIOLI</v>
      </c>
      <c r="C47" t="str">
        <f t="shared" si="11"/>
        <v>PAOLO</v>
      </c>
      <c r="D47" s="1">
        <v>45797</v>
      </c>
      <c r="E47" s="1">
        <v>45797</v>
      </c>
      <c r="F47">
        <v>100</v>
      </c>
      <c r="G47" s="1">
        <v>45797</v>
      </c>
      <c r="H47" s="1">
        <v>45797</v>
      </c>
      <c r="I47" t="str">
        <f>"1010"</f>
        <v>1010</v>
      </c>
      <c r="J47" t="str">
        <f>"RECUPERO ORE ECCEDENTI"</f>
        <v>RECUPERO ORE ECCEDENTI</v>
      </c>
      <c r="L47" t="str">
        <f>""</f>
        <v/>
      </c>
      <c r="M47">
        <v>180</v>
      </c>
      <c r="N47" t="str">
        <f>"3:00"</f>
        <v>3:00</v>
      </c>
      <c r="O47">
        <v>1</v>
      </c>
      <c r="P47">
        <v>180</v>
      </c>
      <c r="Q47" t="str">
        <f>"3:00"</f>
        <v>3:00</v>
      </c>
      <c r="R47">
        <v>1</v>
      </c>
      <c r="S47" t="str">
        <f>""</f>
        <v/>
      </c>
      <c r="T47" t="str">
        <f>""</f>
        <v/>
      </c>
      <c r="W47" t="str">
        <f>""</f>
        <v/>
      </c>
      <c r="Y47" t="str">
        <f>""</f>
        <v/>
      </c>
      <c r="Z47" t="str">
        <f>""</f>
        <v/>
      </c>
    </row>
    <row r="48" spans="1:26" x14ac:dyDescent="0.25">
      <c r="A48">
        <v>48</v>
      </c>
      <c r="B48" t="str">
        <f t="shared" si="10"/>
        <v>CRESCIOLI</v>
      </c>
      <c r="C48" t="str">
        <f t="shared" si="11"/>
        <v>PAOLO</v>
      </c>
      <c r="D48" s="1">
        <v>45793</v>
      </c>
      <c r="E48" s="1">
        <v>45793</v>
      </c>
      <c r="F48">
        <v>100</v>
      </c>
      <c r="G48" s="1">
        <v>45793</v>
      </c>
      <c r="H48" s="1">
        <v>45793</v>
      </c>
      <c r="I48" t="str">
        <f>"1000"</f>
        <v>1000</v>
      </c>
      <c r="J48" t="str">
        <f>"FERIE"</f>
        <v>FERIE</v>
      </c>
      <c r="L48" t="str">
        <f>""</f>
        <v/>
      </c>
      <c r="M48">
        <v>0</v>
      </c>
      <c r="N48" t="str">
        <f>"0:00"</f>
        <v>0:00</v>
      </c>
      <c r="O48">
        <v>1</v>
      </c>
      <c r="P48">
        <v>0</v>
      </c>
      <c r="Q48" t="str">
        <f>"0:00"</f>
        <v>0:00</v>
      </c>
      <c r="R48">
        <v>1</v>
      </c>
      <c r="S48" t="str">
        <f>""</f>
        <v/>
      </c>
      <c r="T48" t="str">
        <f>""</f>
        <v/>
      </c>
      <c r="W48" t="str">
        <f>""</f>
        <v/>
      </c>
      <c r="Y48" t="str">
        <f>""</f>
        <v/>
      </c>
      <c r="Z48" t="str">
        <f>""</f>
        <v/>
      </c>
    </row>
    <row r="49" spans="1:26" x14ac:dyDescent="0.25">
      <c r="A49">
        <v>48</v>
      </c>
      <c r="B49" t="str">
        <f t="shared" si="10"/>
        <v>CRESCIOLI</v>
      </c>
      <c r="C49" t="str">
        <f t="shared" si="11"/>
        <v>PAOLO</v>
      </c>
      <c r="D49" s="1">
        <v>45792</v>
      </c>
      <c r="E49" s="1">
        <v>45792</v>
      </c>
      <c r="F49">
        <v>100</v>
      </c>
      <c r="G49" s="1">
        <v>45792</v>
      </c>
      <c r="H49" s="1">
        <v>45792</v>
      </c>
      <c r="I49" t="str">
        <f>"1010"</f>
        <v>1010</v>
      </c>
      <c r="J49" t="str">
        <f>"RECUPERO ORE ECCEDENTI"</f>
        <v>RECUPERO ORE ECCEDENTI</v>
      </c>
      <c r="L49" t="str">
        <f>""</f>
        <v/>
      </c>
      <c r="M49">
        <v>180</v>
      </c>
      <c r="N49" t="str">
        <f>"3:00"</f>
        <v>3:00</v>
      </c>
      <c r="O49">
        <v>1</v>
      </c>
      <c r="P49">
        <v>180</v>
      </c>
      <c r="Q49" t="str">
        <f>"3:00"</f>
        <v>3:00</v>
      </c>
      <c r="R49">
        <v>1</v>
      </c>
      <c r="S49" t="str">
        <f>""</f>
        <v/>
      </c>
      <c r="T49" t="str">
        <f>""</f>
        <v/>
      </c>
      <c r="W49" t="str">
        <f>""</f>
        <v/>
      </c>
      <c r="Y49" t="str">
        <f>""</f>
        <v/>
      </c>
      <c r="Z49" t="str">
        <f>""</f>
        <v/>
      </c>
    </row>
    <row r="50" spans="1:26" x14ac:dyDescent="0.25">
      <c r="A50">
        <v>48</v>
      </c>
      <c r="B50" t="str">
        <f t="shared" si="10"/>
        <v>CRESCIOLI</v>
      </c>
      <c r="C50" t="str">
        <f t="shared" si="11"/>
        <v>PAOLO</v>
      </c>
      <c r="D50" s="1">
        <v>45791</v>
      </c>
      <c r="E50" s="1">
        <v>45791</v>
      </c>
      <c r="F50">
        <v>100</v>
      </c>
      <c r="G50" s="1">
        <v>45791</v>
      </c>
      <c r="H50" s="1">
        <v>45791</v>
      </c>
      <c r="I50" t="str">
        <f>"1000"</f>
        <v>1000</v>
      </c>
      <c r="J50" t="str">
        <f>"FERIE"</f>
        <v>FERIE</v>
      </c>
      <c r="L50" t="str">
        <f>""</f>
        <v/>
      </c>
      <c r="M50">
        <v>0</v>
      </c>
      <c r="N50" t="str">
        <f>"0:00"</f>
        <v>0:00</v>
      </c>
      <c r="O50">
        <v>1</v>
      </c>
      <c r="P50">
        <v>0</v>
      </c>
      <c r="Q50" t="str">
        <f>"0:00"</f>
        <v>0:00</v>
      </c>
      <c r="R50">
        <v>1</v>
      </c>
      <c r="S50" t="str">
        <f>""</f>
        <v/>
      </c>
      <c r="T50" t="str">
        <f>""</f>
        <v/>
      </c>
      <c r="W50" t="str">
        <f>""</f>
        <v/>
      </c>
      <c r="Y50" t="str">
        <f>""</f>
        <v/>
      </c>
      <c r="Z50" t="str">
        <f>""</f>
        <v/>
      </c>
    </row>
    <row r="51" spans="1:26" x14ac:dyDescent="0.25">
      <c r="A51">
        <v>48</v>
      </c>
      <c r="B51" t="str">
        <f t="shared" si="10"/>
        <v>CRESCIOLI</v>
      </c>
      <c r="C51" t="str">
        <f t="shared" si="11"/>
        <v>PAOLO</v>
      </c>
      <c r="D51" s="1">
        <v>45790</v>
      </c>
      <c r="E51" s="1">
        <v>45790</v>
      </c>
      <c r="F51">
        <v>100</v>
      </c>
      <c r="G51" s="1">
        <v>45790</v>
      </c>
      <c r="H51" s="1">
        <v>45790</v>
      </c>
      <c r="I51" t="str">
        <f>"1010"</f>
        <v>1010</v>
      </c>
      <c r="J51" t="str">
        <f>"RECUPERO ORE ECCEDENTI"</f>
        <v>RECUPERO ORE ECCEDENTI</v>
      </c>
      <c r="L51" t="str">
        <f>""</f>
        <v/>
      </c>
      <c r="M51">
        <v>180</v>
      </c>
      <c r="N51" t="str">
        <f>"3:00"</f>
        <v>3:00</v>
      </c>
      <c r="O51">
        <v>1</v>
      </c>
      <c r="P51">
        <v>180</v>
      </c>
      <c r="Q51" t="str">
        <f>"3:00"</f>
        <v>3:00</v>
      </c>
      <c r="R51">
        <v>1</v>
      </c>
      <c r="S51" t="str">
        <f>""</f>
        <v/>
      </c>
      <c r="T51" t="str">
        <f>""</f>
        <v/>
      </c>
      <c r="W51" t="str">
        <f>""</f>
        <v/>
      </c>
      <c r="Y51" t="str">
        <f>""</f>
        <v/>
      </c>
      <c r="Z51" t="str">
        <f>""</f>
        <v/>
      </c>
    </row>
    <row r="52" spans="1:26" x14ac:dyDescent="0.25">
      <c r="A52">
        <v>48</v>
      </c>
      <c r="B52" t="str">
        <f t="shared" si="10"/>
        <v>CRESCIOLI</v>
      </c>
      <c r="C52" t="str">
        <f t="shared" si="11"/>
        <v>PAOLO</v>
      </c>
      <c r="D52" s="1">
        <v>45789</v>
      </c>
      <c r="E52" s="1">
        <v>45789</v>
      </c>
      <c r="F52">
        <v>100</v>
      </c>
      <c r="G52" s="1">
        <v>45789</v>
      </c>
      <c r="H52" s="1">
        <v>45789</v>
      </c>
      <c r="I52" t="str">
        <f>"1000"</f>
        <v>1000</v>
      </c>
      <c r="J52" t="str">
        <f>"FERIE"</f>
        <v>FERIE</v>
      </c>
      <c r="L52" t="str">
        <f>""</f>
        <v/>
      </c>
      <c r="M52">
        <v>0</v>
      </c>
      <c r="N52" t="str">
        <f>"0:00"</f>
        <v>0:00</v>
      </c>
      <c r="O52">
        <v>1</v>
      </c>
      <c r="P52">
        <v>0</v>
      </c>
      <c r="Q52" t="str">
        <f>"0:00"</f>
        <v>0:00</v>
      </c>
      <c r="R52">
        <v>1</v>
      </c>
      <c r="S52" t="str">
        <f>""</f>
        <v/>
      </c>
      <c r="T52" t="str">
        <f>""</f>
        <v/>
      </c>
      <c r="W52" t="str">
        <f>""</f>
        <v/>
      </c>
      <c r="Y52" t="str">
        <f>""</f>
        <v/>
      </c>
      <c r="Z52" t="str">
        <f>""</f>
        <v/>
      </c>
    </row>
    <row r="53" spans="1:26" x14ac:dyDescent="0.25">
      <c r="A53">
        <v>48</v>
      </c>
      <c r="B53" t="str">
        <f t="shared" si="10"/>
        <v>CRESCIOLI</v>
      </c>
      <c r="C53" t="str">
        <f t="shared" si="11"/>
        <v>PAOLO</v>
      </c>
      <c r="D53" s="1">
        <v>45786</v>
      </c>
      <c r="E53" s="1">
        <v>45786</v>
      </c>
      <c r="F53">
        <v>100</v>
      </c>
      <c r="G53" s="1">
        <v>45786</v>
      </c>
      <c r="H53" s="1">
        <v>45786</v>
      </c>
      <c r="I53" t="str">
        <f>"1010"</f>
        <v>1010</v>
      </c>
      <c r="J53" t="str">
        <f>"RECUPERO ORE ECCEDENTI"</f>
        <v>RECUPERO ORE ECCEDENTI</v>
      </c>
      <c r="L53" t="str">
        <f>""</f>
        <v/>
      </c>
      <c r="M53">
        <v>60</v>
      </c>
      <c r="N53" t="str">
        <f>"1:00"</f>
        <v>1:00</v>
      </c>
      <c r="O53">
        <v>1</v>
      </c>
      <c r="P53">
        <v>60</v>
      </c>
      <c r="Q53" t="str">
        <f>"1:00"</f>
        <v>1:00</v>
      </c>
      <c r="R53">
        <v>1</v>
      </c>
      <c r="S53" t="str">
        <f>""</f>
        <v/>
      </c>
      <c r="T53" t="str">
        <f>""</f>
        <v/>
      </c>
      <c r="W53" t="str">
        <f>""</f>
        <v/>
      </c>
      <c r="Y53" t="str">
        <f>""</f>
        <v/>
      </c>
      <c r="Z53" t="str">
        <f>""</f>
        <v/>
      </c>
    </row>
    <row r="54" spans="1:26" x14ac:dyDescent="0.25">
      <c r="A54">
        <v>48</v>
      </c>
      <c r="B54" t="str">
        <f t="shared" si="10"/>
        <v>CRESCIOLI</v>
      </c>
      <c r="C54" t="str">
        <f t="shared" si="11"/>
        <v>PAOLO</v>
      </c>
      <c r="D54" s="1">
        <v>45785</v>
      </c>
      <c r="E54" s="1">
        <v>45785</v>
      </c>
      <c r="F54">
        <v>100</v>
      </c>
      <c r="G54" s="1">
        <v>45785</v>
      </c>
      <c r="H54" s="1">
        <v>45785</v>
      </c>
      <c r="I54" t="str">
        <f>"1010"</f>
        <v>1010</v>
      </c>
      <c r="J54" t="str">
        <f>"RECUPERO ORE ECCEDENTI"</f>
        <v>RECUPERO ORE ECCEDENTI</v>
      </c>
      <c r="L54" t="str">
        <f>""</f>
        <v/>
      </c>
      <c r="M54">
        <v>180</v>
      </c>
      <c r="N54" t="str">
        <f>"3:00"</f>
        <v>3:00</v>
      </c>
      <c r="O54">
        <v>1</v>
      </c>
      <c r="P54">
        <v>180</v>
      </c>
      <c r="Q54" t="str">
        <f>"3:00"</f>
        <v>3:00</v>
      </c>
      <c r="R54">
        <v>1</v>
      </c>
      <c r="S54" t="str">
        <f>""</f>
        <v/>
      </c>
      <c r="T54" t="str">
        <f>""</f>
        <v/>
      </c>
      <c r="W54" t="str">
        <f>""</f>
        <v/>
      </c>
      <c r="Y54" t="str">
        <f>""</f>
        <v/>
      </c>
      <c r="Z54" t="str">
        <f>""</f>
        <v/>
      </c>
    </row>
    <row r="55" spans="1:26" x14ac:dyDescent="0.25">
      <c r="A55">
        <v>48</v>
      </c>
      <c r="B55" t="str">
        <f t="shared" si="10"/>
        <v>CRESCIOLI</v>
      </c>
      <c r="C55" t="str">
        <f t="shared" si="11"/>
        <v>PAOLO</v>
      </c>
      <c r="D55" s="1">
        <v>45784</v>
      </c>
      <c r="E55" s="1">
        <v>45784</v>
      </c>
      <c r="F55">
        <v>100</v>
      </c>
      <c r="G55" s="1">
        <v>45784</v>
      </c>
      <c r="H55" s="1">
        <v>45784</v>
      </c>
      <c r="I55" t="str">
        <f>"1010"</f>
        <v>1010</v>
      </c>
      <c r="J55" t="str">
        <f>"RECUPERO ORE ECCEDENTI"</f>
        <v>RECUPERO ORE ECCEDENTI</v>
      </c>
      <c r="L55" t="str">
        <f>""</f>
        <v/>
      </c>
      <c r="M55">
        <v>90</v>
      </c>
      <c r="N55" t="str">
        <f>"1:30"</f>
        <v>1:30</v>
      </c>
      <c r="O55">
        <v>1</v>
      </c>
      <c r="P55">
        <v>90</v>
      </c>
      <c r="Q55" t="str">
        <f>"1:30"</f>
        <v>1:30</v>
      </c>
      <c r="R55">
        <v>1</v>
      </c>
      <c r="S55" t="str">
        <f>""</f>
        <v/>
      </c>
      <c r="T55" t="str">
        <f>""</f>
        <v/>
      </c>
      <c r="W55" t="str">
        <f>""</f>
        <v/>
      </c>
      <c r="Y55" t="str">
        <f>""</f>
        <v/>
      </c>
      <c r="Z55" t="str">
        <f>""</f>
        <v/>
      </c>
    </row>
    <row r="56" spans="1:26" x14ac:dyDescent="0.25">
      <c r="A56">
        <v>48</v>
      </c>
      <c r="B56" t="str">
        <f t="shared" si="10"/>
        <v>CRESCIOLI</v>
      </c>
      <c r="C56" t="str">
        <f t="shared" si="11"/>
        <v>PAOLO</v>
      </c>
      <c r="D56" s="1">
        <v>45783</v>
      </c>
      <c r="E56" s="1">
        <v>45783</v>
      </c>
      <c r="F56">
        <v>100</v>
      </c>
      <c r="G56" s="1">
        <v>45783</v>
      </c>
      <c r="H56" s="1">
        <v>45783</v>
      </c>
      <c r="I56" t="str">
        <f>"1000"</f>
        <v>1000</v>
      </c>
      <c r="J56" t="str">
        <f>"FERIE"</f>
        <v>FERIE</v>
      </c>
      <c r="L56" t="str">
        <f>""</f>
        <v/>
      </c>
      <c r="M56">
        <v>0</v>
      </c>
      <c r="N56" t="str">
        <f>"0:00"</f>
        <v>0:00</v>
      </c>
      <c r="O56">
        <v>1</v>
      </c>
      <c r="P56">
        <v>0</v>
      </c>
      <c r="Q56" t="str">
        <f>"0:00"</f>
        <v>0:00</v>
      </c>
      <c r="R56">
        <v>1</v>
      </c>
      <c r="S56" t="str">
        <f>""</f>
        <v/>
      </c>
      <c r="T56" t="str">
        <f>""</f>
        <v/>
      </c>
      <c r="W56" t="str">
        <f>""</f>
        <v/>
      </c>
      <c r="Y56" t="str">
        <f>""</f>
        <v/>
      </c>
      <c r="Z56" t="str">
        <f>""</f>
        <v/>
      </c>
    </row>
    <row r="57" spans="1:26" x14ac:dyDescent="0.25">
      <c r="A57">
        <v>48</v>
      </c>
      <c r="B57" t="str">
        <f t="shared" si="10"/>
        <v>CRESCIOLI</v>
      </c>
      <c r="C57" t="str">
        <f t="shared" si="11"/>
        <v>PAOLO</v>
      </c>
      <c r="D57" s="1">
        <v>45779</v>
      </c>
      <c r="E57" s="1">
        <v>45779</v>
      </c>
      <c r="F57">
        <v>100</v>
      </c>
      <c r="G57" s="1">
        <v>45779</v>
      </c>
      <c r="H57" s="1">
        <v>45779</v>
      </c>
      <c r="I57" t="str">
        <f>"1000"</f>
        <v>1000</v>
      </c>
      <c r="J57" t="str">
        <f>"FERIE"</f>
        <v>FERIE</v>
      </c>
      <c r="L57" t="str">
        <f>""</f>
        <v/>
      </c>
      <c r="M57">
        <v>0</v>
      </c>
      <c r="N57" t="str">
        <f>"0:00"</f>
        <v>0:00</v>
      </c>
      <c r="O57">
        <v>1</v>
      </c>
      <c r="P57">
        <v>0</v>
      </c>
      <c r="Q57" t="str">
        <f>"0:00"</f>
        <v>0:00</v>
      </c>
      <c r="R57">
        <v>1</v>
      </c>
      <c r="S57" t="str">
        <f>""</f>
        <v/>
      </c>
      <c r="T57" t="str">
        <f>""</f>
        <v/>
      </c>
      <c r="W57" t="str">
        <f>""</f>
        <v/>
      </c>
      <c r="Y57" t="str">
        <f>""</f>
        <v/>
      </c>
      <c r="Z57" t="str">
        <f>""</f>
        <v/>
      </c>
    </row>
    <row r="58" spans="1:26" x14ac:dyDescent="0.25">
      <c r="A58">
        <v>48</v>
      </c>
      <c r="B58" t="str">
        <f t="shared" si="10"/>
        <v>CRESCIOLI</v>
      </c>
      <c r="C58" t="str">
        <f t="shared" si="11"/>
        <v>PAOLO</v>
      </c>
      <c r="D58" s="1">
        <v>45764</v>
      </c>
      <c r="E58" s="1">
        <v>45777</v>
      </c>
      <c r="F58">
        <v>100</v>
      </c>
      <c r="G58" s="1">
        <v>45764</v>
      </c>
      <c r="H58" s="1">
        <v>45777</v>
      </c>
      <c r="I58" t="str">
        <f>"1000"</f>
        <v>1000</v>
      </c>
      <c r="J58" t="str">
        <f>"FERIE"</f>
        <v>FERIE</v>
      </c>
      <c r="L58" t="str">
        <f>""</f>
        <v/>
      </c>
      <c r="M58">
        <v>0</v>
      </c>
      <c r="N58" t="str">
        <f>"0:00"</f>
        <v>0:00</v>
      </c>
      <c r="O58">
        <v>8</v>
      </c>
      <c r="P58">
        <v>0</v>
      </c>
      <c r="Q58" t="str">
        <f>"0:00"</f>
        <v>0:00</v>
      </c>
      <c r="R58">
        <v>8</v>
      </c>
      <c r="S58" t="str">
        <f>""</f>
        <v/>
      </c>
      <c r="T58" t="str">
        <f>""</f>
        <v/>
      </c>
      <c r="W58" t="str">
        <f>""</f>
        <v/>
      </c>
      <c r="Y58" t="str">
        <f>""</f>
        <v/>
      </c>
      <c r="Z58" t="str">
        <f>""</f>
        <v/>
      </c>
    </row>
    <row r="59" spans="1:26" x14ac:dyDescent="0.25">
      <c r="A59">
        <v>48</v>
      </c>
      <c r="B59" t="str">
        <f t="shared" si="10"/>
        <v>CRESCIOLI</v>
      </c>
      <c r="C59" t="str">
        <f t="shared" si="11"/>
        <v>PAOLO</v>
      </c>
      <c r="D59" s="1">
        <v>45762</v>
      </c>
      <c r="E59" s="1">
        <v>45762</v>
      </c>
      <c r="F59">
        <v>100</v>
      </c>
      <c r="G59" s="1">
        <v>45762</v>
      </c>
      <c r="H59" s="1">
        <v>45762</v>
      </c>
      <c r="I59" t="str">
        <f>"1010"</f>
        <v>1010</v>
      </c>
      <c r="J59" t="str">
        <f>"RECUPERO ORE ECCEDENTI"</f>
        <v>RECUPERO ORE ECCEDENTI</v>
      </c>
      <c r="L59" t="str">
        <f>""</f>
        <v/>
      </c>
      <c r="M59">
        <v>180</v>
      </c>
      <c r="N59" t="str">
        <f>"3:00"</f>
        <v>3:00</v>
      </c>
      <c r="O59">
        <v>1</v>
      </c>
      <c r="P59">
        <v>180</v>
      </c>
      <c r="Q59" t="str">
        <f>"3:00"</f>
        <v>3:00</v>
      </c>
      <c r="R59">
        <v>1</v>
      </c>
      <c r="S59" t="str">
        <f>""</f>
        <v/>
      </c>
      <c r="T59" t="str">
        <f>""</f>
        <v/>
      </c>
      <c r="W59" t="str">
        <f>""</f>
        <v/>
      </c>
      <c r="Y59" t="str">
        <f>""</f>
        <v/>
      </c>
      <c r="Z59" t="str">
        <f>""</f>
        <v/>
      </c>
    </row>
    <row r="60" spans="1:26" x14ac:dyDescent="0.25">
      <c r="A60">
        <v>48</v>
      </c>
      <c r="B60" t="str">
        <f t="shared" si="10"/>
        <v>CRESCIOLI</v>
      </c>
      <c r="C60" t="str">
        <f t="shared" si="11"/>
        <v>PAOLO</v>
      </c>
      <c r="D60" s="1">
        <v>45761</v>
      </c>
      <c r="E60" s="1">
        <v>45761</v>
      </c>
      <c r="F60">
        <v>100</v>
      </c>
      <c r="G60" s="1">
        <v>45761</v>
      </c>
      <c r="H60" s="1">
        <v>45761</v>
      </c>
      <c r="I60" t="str">
        <f>"1000"</f>
        <v>1000</v>
      </c>
      <c r="J60" t="str">
        <f>"FERIE"</f>
        <v>FERIE</v>
      </c>
      <c r="L60" t="str">
        <f>""</f>
        <v/>
      </c>
      <c r="M60">
        <v>0</v>
      </c>
      <c r="N60" t="str">
        <f>"0:00"</f>
        <v>0:00</v>
      </c>
      <c r="O60">
        <v>1</v>
      </c>
      <c r="P60">
        <v>0</v>
      </c>
      <c r="Q60" t="str">
        <f>"0:00"</f>
        <v>0:00</v>
      </c>
      <c r="R60">
        <v>1</v>
      </c>
      <c r="S60" t="str">
        <f>""</f>
        <v/>
      </c>
      <c r="T60" t="str">
        <f>""</f>
        <v/>
      </c>
      <c r="W60" t="str">
        <f>""</f>
        <v/>
      </c>
      <c r="Y60" t="str">
        <f>""</f>
        <v/>
      </c>
      <c r="Z60" t="str">
        <f>""</f>
        <v/>
      </c>
    </row>
    <row r="61" spans="1:26" x14ac:dyDescent="0.25">
      <c r="A61">
        <v>48</v>
      </c>
      <c r="B61" t="str">
        <f t="shared" si="10"/>
        <v>CRESCIOLI</v>
      </c>
      <c r="C61" t="str">
        <f t="shared" si="11"/>
        <v>PAOLO</v>
      </c>
      <c r="D61" s="1">
        <v>45757</v>
      </c>
      <c r="E61" s="1">
        <v>45758</v>
      </c>
      <c r="F61">
        <v>100</v>
      </c>
      <c r="G61" s="1">
        <v>45757</v>
      </c>
      <c r="H61" s="1">
        <v>45758</v>
      </c>
      <c r="I61" t="str">
        <f>"1000"</f>
        <v>1000</v>
      </c>
      <c r="J61" t="str">
        <f>"FERIE"</f>
        <v>FERIE</v>
      </c>
      <c r="L61" t="str">
        <f>""</f>
        <v/>
      </c>
      <c r="M61">
        <v>0</v>
      </c>
      <c r="N61" t="str">
        <f>"0:00"</f>
        <v>0:00</v>
      </c>
      <c r="O61">
        <v>2</v>
      </c>
      <c r="P61">
        <v>0</v>
      </c>
      <c r="Q61" t="str">
        <f>"0:00"</f>
        <v>0:00</v>
      </c>
      <c r="R61">
        <v>2</v>
      </c>
      <c r="S61" t="str">
        <f>""</f>
        <v/>
      </c>
      <c r="T61" t="str">
        <f>""</f>
        <v/>
      </c>
      <c r="W61" t="str">
        <f>""</f>
        <v/>
      </c>
      <c r="Y61" t="str">
        <f>""</f>
        <v/>
      </c>
      <c r="Z61" t="str">
        <f>""</f>
        <v/>
      </c>
    </row>
    <row r="62" spans="1:26" x14ac:dyDescent="0.25">
      <c r="A62">
        <v>48</v>
      </c>
      <c r="B62" t="str">
        <f t="shared" si="10"/>
        <v>CRESCIOLI</v>
      </c>
      <c r="C62" t="str">
        <f t="shared" si="11"/>
        <v>PAOLO</v>
      </c>
      <c r="D62" s="1">
        <v>45755</v>
      </c>
      <c r="E62" s="1">
        <v>45755</v>
      </c>
      <c r="F62">
        <v>100</v>
      </c>
      <c r="G62" s="1">
        <v>45755</v>
      </c>
      <c r="H62" s="1">
        <v>45755</v>
      </c>
      <c r="I62" t="str">
        <f>"1010"</f>
        <v>1010</v>
      </c>
      <c r="J62" t="str">
        <f>"RECUPERO ORE ECCEDENTI"</f>
        <v>RECUPERO ORE ECCEDENTI</v>
      </c>
      <c r="L62" t="str">
        <f>""</f>
        <v/>
      </c>
      <c r="M62">
        <v>180</v>
      </c>
      <c r="N62" t="str">
        <f>"3:00"</f>
        <v>3:00</v>
      </c>
      <c r="O62">
        <v>1</v>
      </c>
      <c r="P62">
        <v>180</v>
      </c>
      <c r="Q62" t="str">
        <f>"3:00"</f>
        <v>3:00</v>
      </c>
      <c r="R62">
        <v>1</v>
      </c>
      <c r="S62" t="str">
        <f>""</f>
        <v/>
      </c>
      <c r="T62" t="str">
        <f>""</f>
        <v/>
      </c>
      <c r="W62" t="str">
        <f>""</f>
        <v/>
      </c>
      <c r="Y62" t="str">
        <f>""</f>
        <v/>
      </c>
      <c r="Z62" t="str">
        <f>""</f>
        <v/>
      </c>
    </row>
    <row r="63" spans="1:26" x14ac:dyDescent="0.25">
      <c r="A63">
        <v>48</v>
      </c>
      <c r="B63" t="str">
        <f t="shared" si="10"/>
        <v>CRESCIOLI</v>
      </c>
      <c r="C63" t="str">
        <f t="shared" si="11"/>
        <v>PAOLO</v>
      </c>
      <c r="D63" s="1">
        <v>45754</v>
      </c>
      <c r="E63" s="1">
        <v>45754</v>
      </c>
      <c r="F63">
        <v>100</v>
      </c>
      <c r="G63" s="1">
        <v>45754</v>
      </c>
      <c r="H63" s="1">
        <v>45754</v>
      </c>
      <c r="I63" t="str">
        <f>"1000"</f>
        <v>1000</v>
      </c>
      <c r="J63" t="str">
        <f>"FERIE"</f>
        <v>FERIE</v>
      </c>
      <c r="L63" t="str">
        <f>""</f>
        <v/>
      </c>
      <c r="M63">
        <v>0</v>
      </c>
      <c r="N63" t="str">
        <f>"0:00"</f>
        <v>0:00</v>
      </c>
      <c r="O63">
        <v>1</v>
      </c>
      <c r="P63">
        <v>0</v>
      </c>
      <c r="Q63" t="str">
        <f>"0:00"</f>
        <v>0:00</v>
      </c>
      <c r="R63">
        <v>1</v>
      </c>
      <c r="S63" t="str">
        <f>""</f>
        <v/>
      </c>
      <c r="T63" t="str">
        <f>""</f>
        <v/>
      </c>
      <c r="W63" t="str">
        <f>""</f>
        <v/>
      </c>
      <c r="Y63" t="str">
        <f>""</f>
        <v/>
      </c>
      <c r="Z63" t="str">
        <f>""</f>
        <v/>
      </c>
    </row>
    <row r="64" spans="1:26" x14ac:dyDescent="0.25">
      <c r="A64">
        <v>48</v>
      </c>
      <c r="B64" t="str">
        <f t="shared" si="10"/>
        <v>CRESCIOLI</v>
      </c>
      <c r="C64" t="str">
        <f t="shared" si="11"/>
        <v>PAOLO</v>
      </c>
      <c r="D64" s="1">
        <v>45750</v>
      </c>
      <c r="E64" s="1">
        <v>45750</v>
      </c>
      <c r="F64">
        <v>100</v>
      </c>
      <c r="G64" s="1">
        <v>45750</v>
      </c>
      <c r="H64" s="1">
        <v>45750</v>
      </c>
      <c r="I64" t="str">
        <f>"1010"</f>
        <v>1010</v>
      </c>
      <c r="J64" t="str">
        <f>"RECUPERO ORE ECCEDENTI"</f>
        <v>RECUPERO ORE ECCEDENTI</v>
      </c>
      <c r="L64" t="str">
        <f>""</f>
        <v/>
      </c>
      <c r="M64">
        <v>180</v>
      </c>
      <c r="N64" t="str">
        <f>"3:00"</f>
        <v>3:00</v>
      </c>
      <c r="O64">
        <v>1</v>
      </c>
      <c r="P64">
        <v>180</v>
      </c>
      <c r="Q64" t="str">
        <f>"3:00"</f>
        <v>3:00</v>
      </c>
      <c r="R64">
        <v>1</v>
      </c>
      <c r="S64" t="str">
        <f>""</f>
        <v/>
      </c>
      <c r="T64" t="str">
        <f>""</f>
        <v/>
      </c>
      <c r="W64" t="str">
        <f>""</f>
        <v/>
      </c>
      <c r="Y64" t="str">
        <f>""</f>
        <v/>
      </c>
      <c r="Z64" t="str">
        <f>""</f>
        <v/>
      </c>
    </row>
    <row r="65" spans="1:26" x14ac:dyDescent="0.25">
      <c r="A65">
        <v>48</v>
      </c>
      <c r="B65" t="str">
        <f t="shared" si="10"/>
        <v>CRESCIOLI</v>
      </c>
      <c r="C65" t="str">
        <f t="shared" si="11"/>
        <v>PAOLO</v>
      </c>
      <c r="D65" s="1">
        <v>45748</v>
      </c>
      <c r="E65" s="1">
        <v>45748</v>
      </c>
      <c r="F65">
        <v>100</v>
      </c>
      <c r="G65" s="1">
        <v>45748</v>
      </c>
      <c r="H65" s="1">
        <v>45748</v>
      </c>
      <c r="I65" t="str">
        <f>"1010"</f>
        <v>1010</v>
      </c>
      <c r="J65" t="str">
        <f>"RECUPERO ORE ECCEDENTI"</f>
        <v>RECUPERO ORE ECCEDENTI</v>
      </c>
      <c r="L65" t="str">
        <f>""</f>
        <v/>
      </c>
      <c r="M65">
        <v>180</v>
      </c>
      <c r="N65" t="str">
        <f>"3:00"</f>
        <v>3:00</v>
      </c>
      <c r="O65">
        <v>1</v>
      </c>
      <c r="P65">
        <v>180</v>
      </c>
      <c r="Q65" t="str">
        <f>"3:00"</f>
        <v>3:00</v>
      </c>
      <c r="R65">
        <v>1</v>
      </c>
      <c r="S65" t="str">
        <f>""</f>
        <v/>
      </c>
      <c r="T65" t="str">
        <f>""</f>
        <v/>
      </c>
      <c r="W65" t="str">
        <f>""</f>
        <v/>
      </c>
      <c r="Y65" t="str">
        <f>""</f>
        <v/>
      </c>
      <c r="Z65" t="str">
        <f>""</f>
        <v/>
      </c>
    </row>
    <row r="66" spans="1:26" x14ac:dyDescent="0.25">
      <c r="A66">
        <v>49</v>
      </c>
      <c r="B66" t="str">
        <f t="shared" ref="B66:B71" si="12">"CHELI"</f>
        <v>CHELI</v>
      </c>
      <c r="C66" t="str">
        <f t="shared" ref="C66:C71" si="13">"SILVIA"</f>
        <v>SILVIA</v>
      </c>
      <c r="D66" s="1">
        <v>45838</v>
      </c>
      <c r="E66" s="1">
        <v>45842</v>
      </c>
      <c r="F66">
        <v>100</v>
      </c>
      <c r="G66" s="1">
        <v>45838</v>
      </c>
      <c r="H66" s="1">
        <v>45842</v>
      </c>
      <c r="I66" t="str">
        <f>"1000"</f>
        <v>1000</v>
      </c>
      <c r="J66" t="str">
        <f>"FERIE"</f>
        <v>FERIE</v>
      </c>
      <c r="L66" t="str">
        <f>""</f>
        <v/>
      </c>
      <c r="M66">
        <v>0</v>
      </c>
      <c r="N66" t="str">
        <f>"0:00"</f>
        <v>0:00</v>
      </c>
      <c r="O66">
        <v>5</v>
      </c>
      <c r="P66">
        <v>0</v>
      </c>
      <c r="Q66" t="str">
        <f>"0:00"</f>
        <v>0:00</v>
      </c>
      <c r="R66">
        <v>1</v>
      </c>
      <c r="S66" t="str">
        <f>""</f>
        <v/>
      </c>
      <c r="T66" t="str">
        <f>""</f>
        <v/>
      </c>
      <c r="W66" t="str">
        <f>""</f>
        <v/>
      </c>
      <c r="Y66" t="str">
        <f>""</f>
        <v/>
      </c>
      <c r="Z66" t="str">
        <f>""</f>
        <v/>
      </c>
    </row>
    <row r="67" spans="1:26" x14ac:dyDescent="0.25">
      <c r="A67">
        <v>49</v>
      </c>
      <c r="B67" t="str">
        <f t="shared" si="12"/>
        <v>CHELI</v>
      </c>
      <c r="C67" t="str">
        <f t="shared" si="13"/>
        <v>SILVIA</v>
      </c>
      <c r="D67" s="1">
        <v>45835</v>
      </c>
      <c r="E67" s="1">
        <v>45835</v>
      </c>
      <c r="F67">
        <v>100</v>
      </c>
      <c r="G67" s="1">
        <v>45835</v>
      </c>
      <c r="H67" s="1">
        <v>45835</v>
      </c>
      <c r="I67" t="str">
        <f>"1010"</f>
        <v>1010</v>
      </c>
      <c r="J67" t="str">
        <f>"RECUPERO ORE ECCEDENTI"</f>
        <v>RECUPERO ORE ECCEDENTI</v>
      </c>
      <c r="L67" t="str">
        <f>""</f>
        <v/>
      </c>
      <c r="M67">
        <v>60</v>
      </c>
      <c r="N67" t="str">
        <f>"1:00"</f>
        <v>1:00</v>
      </c>
      <c r="O67">
        <v>1</v>
      </c>
      <c r="P67">
        <v>60</v>
      </c>
      <c r="Q67" t="str">
        <f>"1:00"</f>
        <v>1:00</v>
      </c>
      <c r="R67">
        <v>1</v>
      </c>
      <c r="S67" t="str">
        <f>""</f>
        <v/>
      </c>
      <c r="T67" t="str">
        <f>""</f>
        <v/>
      </c>
      <c r="W67" t="str">
        <f>""</f>
        <v/>
      </c>
      <c r="Y67" t="str">
        <f>""</f>
        <v/>
      </c>
      <c r="Z67" t="str">
        <f>""</f>
        <v/>
      </c>
    </row>
    <row r="68" spans="1:26" x14ac:dyDescent="0.25">
      <c r="A68">
        <v>49</v>
      </c>
      <c r="B68" t="str">
        <f t="shared" si="12"/>
        <v>CHELI</v>
      </c>
      <c r="C68" t="str">
        <f t="shared" si="13"/>
        <v>SILVIA</v>
      </c>
      <c r="D68" s="1">
        <v>45826</v>
      </c>
      <c r="E68" s="1">
        <v>45828</v>
      </c>
      <c r="F68">
        <v>100</v>
      </c>
      <c r="G68" s="1">
        <v>45826</v>
      </c>
      <c r="H68" s="1">
        <v>45828</v>
      </c>
      <c r="I68" t="str">
        <f>"1500"</f>
        <v>1500</v>
      </c>
      <c r="J68" t="str">
        <f>"MALATTIA"</f>
        <v>MALATTIA</v>
      </c>
      <c r="L68" t="str">
        <f>""</f>
        <v/>
      </c>
      <c r="M68">
        <v>0</v>
      </c>
      <c r="N68" t="str">
        <f>"0:00"</f>
        <v>0:00</v>
      </c>
      <c r="O68">
        <v>3</v>
      </c>
      <c r="P68">
        <v>0</v>
      </c>
      <c r="Q68" t="str">
        <f>"0:00"</f>
        <v>0:00</v>
      </c>
      <c r="R68">
        <v>3</v>
      </c>
      <c r="S68" t="str">
        <f>""</f>
        <v/>
      </c>
      <c r="T68" t="str">
        <f>""</f>
        <v/>
      </c>
      <c r="W68" t="str">
        <f>""</f>
        <v/>
      </c>
      <c r="Y68" t="str">
        <f>""</f>
        <v/>
      </c>
      <c r="Z68" t="str">
        <f>""</f>
        <v/>
      </c>
    </row>
    <row r="69" spans="1:26" x14ac:dyDescent="0.25">
      <c r="A69">
        <v>49</v>
      </c>
      <c r="B69" t="str">
        <f t="shared" si="12"/>
        <v>CHELI</v>
      </c>
      <c r="C69" t="str">
        <f t="shared" si="13"/>
        <v>SILVIA</v>
      </c>
      <c r="D69" s="1">
        <v>45821</v>
      </c>
      <c r="E69" s="1">
        <v>45821</v>
      </c>
      <c r="F69">
        <v>100</v>
      </c>
      <c r="G69" s="1">
        <v>45821</v>
      </c>
      <c r="H69" s="1">
        <v>45821</v>
      </c>
      <c r="I69" t="str">
        <f>"1000"</f>
        <v>1000</v>
      </c>
      <c r="J69" t="str">
        <f>"FERIE"</f>
        <v>FERIE</v>
      </c>
      <c r="L69" t="str">
        <f>""</f>
        <v/>
      </c>
      <c r="M69">
        <v>0</v>
      </c>
      <c r="N69" t="str">
        <f>"0:00"</f>
        <v>0:00</v>
      </c>
      <c r="O69">
        <v>1</v>
      </c>
      <c r="P69">
        <v>0</v>
      </c>
      <c r="Q69" t="str">
        <f>"0:00"</f>
        <v>0:00</v>
      </c>
      <c r="R69">
        <v>1</v>
      </c>
      <c r="S69" t="str">
        <f>""</f>
        <v/>
      </c>
      <c r="T69" t="str">
        <f>""</f>
        <v/>
      </c>
      <c r="W69" t="str">
        <f>""</f>
        <v/>
      </c>
      <c r="Y69" t="str">
        <f>""</f>
        <v/>
      </c>
      <c r="Z69" t="str">
        <f>""</f>
        <v/>
      </c>
    </row>
    <row r="70" spans="1:26" x14ac:dyDescent="0.25">
      <c r="A70">
        <v>49</v>
      </c>
      <c r="B70" t="str">
        <f t="shared" si="12"/>
        <v>CHELI</v>
      </c>
      <c r="C70" t="str">
        <f t="shared" si="13"/>
        <v>SILVIA</v>
      </c>
      <c r="D70" s="1">
        <v>45807</v>
      </c>
      <c r="E70" s="1">
        <v>45807</v>
      </c>
      <c r="F70">
        <v>100</v>
      </c>
      <c r="G70" s="1">
        <v>45807</v>
      </c>
      <c r="H70" s="1">
        <v>45807</v>
      </c>
      <c r="I70" t="str">
        <f>"1010"</f>
        <v>1010</v>
      </c>
      <c r="J70" t="str">
        <f>"RECUPERO ORE ECCEDENTI"</f>
        <v>RECUPERO ORE ECCEDENTI</v>
      </c>
      <c r="L70" t="str">
        <f>""</f>
        <v/>
      </c>
      <c r="M70">
        <v>240</v>
      </c>
      <c r="N70" t="str">
        <f>"4:00"</f>
        <v>4:00</v>
      </c>
      <c r="O70">
        <v>1</v>
      </c>
      <c r="P70">
        <v>240</v>
      </c>
      <c r="Q70" t="str">
        <f>"4:00"</f>
        <v>4:00</v>
      </c>
      <c r="R70">
        <v>1</v>
      </c>
      <c r="S70" t="str">
        <f>""</f>
        <v/>
      </c>
      <c r="T70" t="str">
        <f>""</f>
        <v/>
      </c>
      <c r="W70" t="str">
        <f>""</f>
        <v/>
      </c>
      <c r="Y70" t="str">
        <f>""</f>
        <v/>
      </c>
      <c r="Z70" t="str">
        <f>""</f>
        <v/>
      </c>
    </row>
    <row r="71" spans="1:26" x14ac:dyDescent="0.25">
      <c r="A71">
        <v>49</v>
      </c>
      <c r="B71" t="str">
        <f t="shared" si="12"/>
        <v>CHELI</v>
      </c>
      <c r="C71" t="str">
        <f t="shared" si="13"/>
        <v>SILVIA</v>
      </c>
      <c r="D71" s="1">
        <v>45764</v>
      </c>
      <c r="E71" s="1">
        <v>45769</v>
      </c>
      <c r="F71">
        <v>100</v>
      </c>
      <c r="G71" s="1">
        <v>45764</v>
      </c>
      <c r="H71" s="1">
        <v>45769</v>
      </c>
      <c r="I71" t="str">
        <f>"1030"</f>
        <v>1030</v>
      </c>
      <c r="J71" t="str">
        <f>"DISPOSIZIONE (ASILO NIDO)"</f>
        <v>DISPOSIZIONE (ASILO NIDO)</v>
      </c>
      <c r="L71" t="str">
        <f>""</f>
        <v/>
      </c>
      <c r="M71">
        <v>0</v>
      </c>
      <c r="N71" t="str">
        <f>"0:00"</f>
        <v>0:00</v>
      </c>
      <c r="O71">
        <v>6</v>
      </c>
      <c r="P71">
        <v>0</v>
      </c>
      <c r="Q71" t="str">
        <f>"0:00"</f>
        <v>0:00</v>
      </c>
      <c r="R71">
        <v>6</v>
      </c>
      <c r="S71" t="str">
        <f>""</f>
        <v/>
      </c>
      <c r="T71" t="str">
        <f>""</f>
        <v/>
      </c>
      <c r="W71" t="str">
        <f>""</f>
        <v/>
      </c>
      <c r="Y71" t="str">
        <f>""</f>
        <v/>
      </c>
      <c r="Z71" t="str">
        <f>""</f>
        <v/>
      </c>
    </row>
    <row r="72" spans="1:26" x14ac:dyDescent="0.25">
      <c r="A72">
        <v>73</v>
      </c>
      <c r="B72" t="str">
        <f t="shared" ref="B72:B85" si="14">"FRANCI"</f>
        <v>FRANCI</v>
      </c>
      <c r="C72" t="str">
        <f t="shared" ref="C72:C85" si="15">"LUISELLA"</f>
        <v>LUISELLA</v>
      </c>
      <c r="D72" s="1">
        <v>45825</v>
      </c>
      <c r="E72" s="1">
        <v>45825</v>
      </c>
      <c r="F72">
        <v>100</v>
      </c>
      <c r="G72" s="1">
        <v>45825</v>
      </c>
      <c r="H72" s="1">
        <v>45825</v>
      </c>
      <c r="I72" t="str">
        <f>"5027"</f>
        <v>5027</v>
      </c>
      <c r="J72" t="str">
        <f>"SMART WORKING"</f>
        <v>SMART WORKING</v>
      </c>
      <c r="L72" t="str">
        <f>""</f>
        <v/>
      </c>
      <c r="M72">
        <v>0</v>
      </c>
      <c r="N72" t="str">
        <f>"0:00"</f>
        <v>0:00</v>
      </c>
      <c r="O72">
        <v>1</v>
      </c>
      <c r="P72">
        <v>0</v>
      </c>
      <c r="Q72" t="str">
        <f>"0:00"</f>
        <v>0:00</v>
      </c>
      <c r="R72">
        <v>1</v>
      </c>
      <c r="S72" t="str">
        <f>""</f>
        <v/>
      </c>
      <c r="T72" t="str">
        <f>""</f>
        <v/>
      </c>
      <c r="W72" t="str">
        <f>""</f>
        <v/>
      </c>
      <c r="Y72" t="str">
        <f>""</f>
        <v/>
      </c>
      <c r="Z72" t="str">
        <f>""</f>
        <v/>
      </c>
    </row>
    <row r="73" spans="1:26" x14ac:dyDescent="0.25">
      <c r="A73">
        <v>73</v>
      </c>
      <c r="B73" t="str">
        <f t="shared" si="14"/>
        <v>FRANCI</v>
      </c>
      <c r="C73" t="str">
        <f t="shared" si="15"/>
        <v>LUISELLA</v>
      </c>
      <c r="D73" s="1">
        <v>45820</v>
      </c>
      <c r="E73" s="1">
        <v>45820</v>
      </c>
      <c r="F73">
        <v>100</v>
      </c>
      <c r="G73" s="1">
        <v>45820</v>
      </c>
      <c r="H73" s="1">
        <v>45820</v>
      </c>
      <c r="I73" t="str">
        <f>"5027"</f>
        <v>5027</v>
      </c>
      <c r="J73" t="str">
        <f>"SMART WORKING"</f>
        <v>SMART WORKING</v>
      </c>
      <c r="L73" t="str">
        <f>""</f>
        <v/>
      </c>
      <c r="M73">
        <v>0</v>
      </c>
      <c r="N73" t="str">
        <f>"0:00"</f>
        <v>0:00</v>
      </c>
      <c r="O73">
        <v>1</v>
      </c>
      <c r="P73">
        <v>0</v>
      </c>
      <c r="Q73" t="str">
        <f>"0:00"</f>
        <v>0:00</v>
      </c>
      <c r="R73">
        <v>1</v>
      </c>
      <c r="S73" t="str">
        <f>""</f>
        <v/>
      </c>
      <c r="T73" t="str">
        <f>""</f>
        <v/>
      </c>
      <c r="W73" t="str">
        <f>""</f>
        <v/>
      </c>
      <c r="Y73" t="str">
        <f>""</f>
        <v/>
      </c>
      <c r="Z73" t="str">
        <f>""</f>
        <v/>
      </c>
    </row>
    <row r="74" spans="1:26" x14ac:dyDescent="0.25">
      <c r="A74">
        <v>73</v>
      </c>
      <c r="B74" t="str">
        <f t="shared" si="14"/>
        <v>FRANCI</v>
      </c>
      <c r="C74" t="str">
        <f t="shared" si="15"/>
        <v>LUISELLA</v>
      </c>
      <c r="D74" s="1">
        <v>45813</v>
      </c>
      <c r="E74" s="1">
        <v>45813</v>
      </c>
      <c r="F74">
        <v>100</v>
      </c>
      <c r="G74" s="1">
        <v>45813</v>
      </c>
      <c r="H74" s="1">
        <v>45813</v>
      </c>
      <c r="I74" t="str">
        <f>"3010"</f>
        <v>3010</v>
      </c>
      <c r="J74" t="str">
        <f>"PERM. RETRIBUITO VISITE,TERAPIE ART. 35 AD ORE"</f>
        <v>PERM. RETRIBUITO VISITE,TERAPIE ART. 35 AD ORE</v>
      </c>
      <c r="L74" t="str">
        <f>""</f>
        <v/>
      </c>
      <c r="M74">
        <v>85</v>
      </c>
      <c r="N74" t="str">
        <f>"1:25"</f>
        <v>1:25</v>
      </c>
      <c r="O74">
        <v>1</v>
      </c>
      <c r="P74">
        <v>85</v>
      </c>
      <c r="Q74" t="str">
        <f>"1:25"</f>
        <v>1:25</v>
      </c>
      <c r="R74">
        <v>1</v>
      </c>
      <c r="S74" t="str">
        <f>""</f>
        <v/>
      </c>
      <c r="T74" t="str">
        <f>""</f>
        <v/>
      </c>
      <c r="W74" t="str">
        <f>""</f>
        <v/>
      </c>
      <c r="Y74" t="str">
        <f>""</f>
        <v/>
      </c>
      <c r="Z74" t="str">
        <f>""</f>
        <v/>
      </c>
    </row>
    <row r="75" spans="1:26" x14ac:dyDescent="0.25">
      <c r="A75">
        <v>73</v>
      </c>
      <c r="B75" t="str">
        <f t="shared" si="14"/>
        <v>FRANCI</v>
      </c>
      <c r="C75" t="str">
        <f t="shared" si="15"/>
        <v>LUISELLA</v>
      </c>
      <c r="D75" s="1">
        <v>45803</v>
      </c>
      <c r="E75" s="1">
        <v>45807</v>
      </c>
      <c r="F75">
        <v>100</v>
      </c>
      <c r="G75" s="1">
        <v>45803</v>
      </c>
      <c r="H75" s="1">
        <v>45807</v>
      </c>
      <c r="I75" t="str">
        <f>"1000"</f>
        <v>1000</v>
      </c>
      <c r="J75" t="str">
        <f>"FERIE"</f>
        <v>FERIE</v>
      </c>
      <c r="L75" t="str">
        <f>""</f>
        <v/>
      </c>
      <c r="M75">
        <v>0</v>
      </c>
      <c r="N75" t="str">
        <f t="shared" ref="N75:N85" si="16">"0:00"</f>
        <v>0:00</v>
      </c>
      <c r="O75">
        <v>5</v>
      </c>
      <c r="P75">
        <v>0</v>
      </c>
      <c r="Q75" t="str">
        <f t="shared" ref="Q75:Q85" si="17">"0:00"</f>
        <v>0:00</v>
      </c>
      <c r="R75">
        <v>5</v>
      </c>
      <c r="S75" t="str">
        <f>""</f>
        <v/>
      </c>
      <c r="T75" t="str">
        <f>""</f>
        <v/>
      </c>
      <c r="W75" t="str">
        <f>""</f>
        <v/>
      </c>
      <c r="Y75" t="str">
        <f>""</f>
        <v/>
      </c>
      <c r="Z75" t="str">
        <f>""</f>
        <v/>
      </c>
    </row>
    <row r="76" spans="1:26" x14ac:dyDescent="0.25">
      <c r="A76">
        <v>73</v>
      </c>
      <c r="B76" t="str">
        <f t="shared" si="14"/>
        <v>FRANCI</v>
      </c>
      <c r="C76" t="str">
        <f t="shared" si="15"/>
        <v>LUISELLA</v>
      </c>
      <c r="D76" s="1">
        <v>45799</v>
      </c>
      <c r="E76" s="1">
        <v>45799</v>
      </c>
      <c r="F76">
        <v>100</v>
      </c>
      <c r="G76" s="1">
        <v>45799</v>
      </c>
      <c r="H76" s="1">
        <v>45799</v>
      </c>
      <c r="I76" t="str">
        <f>"5027"</f>
        <v>5027</v>
      </c>
      <c r="J76" t="str">
        <f>"SMART WORKING"</f>
        <v>SMART WORKING</v>
      </c>
      <c r="L76" t="str">
        <f>""</f>
        <v/>
      </c>
      <c r="M76">
        <v>0</v>
      </c>
      <c r="N76" t="str">
        <f t="shared" si="16"/>
        <v>0:00</v>
      </c>
      <c r="O76">
        <v>1</v>
      </c>
      <c r="P76">
        <v>0</v>
      </c>
      <c r="Q76" t="str">
        <f t="shared" si="17"/>
        <v>0:00</v>
      </c>
      <c r="R76">
        <v>1</v>
      </c>
      <c r="S76" t="str">
        <f>""</f>
        <v/>
      </c>
      <c r="T76" t="str">
        <f>""</f>
        <v/>
      </c>
      <c r="W76" t="str">
        <f>""</f>
        <v/>
      </c>
      <c r="Y76" t="str">
        <f>""</f>
        <v/>
      </c>
      <c r="Z76" t="str">
        <f>""</f>
        <v/>
      </c>
    </row>
    <row r="77" spans="1:26" x14ac:dyDescent="0.25">
      <c r="A77">
        <v>73</v>
      </c>
      <c r="B77" t="str">
        <f t="shared" si="14"/>
        <v>FRANCI</v>
      </c>
      <c r="C77" t="str">
        <f t="shared" si="15"/>
        <v>LUISELLA</v>
      </c>
      <c r="D77" s="1">
        <v>45796</v>
      </c>
      <c r="E77" s="1">
        <v>45796</v>
      </c>
      <c r="F77">
        <v>100</v>
      </c>
      <c r="G77" s="1">
        <v>45796</v>
      </c>
      <c r="H77" s="1">
        <v>45796</v>
      </c>
      <c r="I77" t="str">
        <f>"1000"</f>
        <v>1000</v>
      </c>
      <c r="J77" t="str">
        <f>"FERIE"</f>
        <v>FERIE</v>
      </c>
      <c r="L77" t="str">
        <f>""</f>
        <v/>
      </c>
      <c r="M77">
        <v>0</v>
      </c>
      <c r="N77" t="str">
        <f t="shared" si="16"/>
        <v>0:00</v>
      </c>
      <c r="O77">
        <v>1</v>
      </c>
      <c r="P77">
        <v>0</v>
      </c>
      <c r="Q77" t="str">
        <f t="shared" si="17"/>
        <v>0:00</v>
      </c>
      <c r="R77">
        <v>1</v>
      </c>
      <c r="S77" t="str">
        <f>""</f>
        <v/>
      </c>
      <c r="T77" t="str">
        <f>""</f>
        <v/>
      </c>
      <c r="W77" t="str">
        <f>""</f>
        <v/>
      </c>
      <c r="Y77" t="str">
        <f>""</f>
        <v/>
      </c>
      <c r="Z77" t="str">
        <f>""</f>
        <v/>
      </c>
    </row>
    <row r="78" spans="1:26" x14ac:dyDescent="0.25">
      <c r="A78">
        <v>73</v>
      </c>
      <c r="B78" t="str">
        <f t="shared" si="14"/>
        <v>FRANCI</v>
      </c>
      <c r="C78" t="str">
        <f t="shared" si="15"/>
        <v>LUISELLA</v>
      </c>
      <c r="D78" s="1">
        <v>45792</v>
      </c>
      <c r="E78" s="1">
        <v>45792</v>
      </c>
      <c r="F78">
        <v>100</v>
      </c>
      <c r="G78" s="1">
        <v>45792</v>
      </c>
      <c r="H78" s="1">
        <v>45792</v>
      </c>
      <c r="I78" t="str">
        <f>"5027"</f>
        <v>5027</v>
      </c>
      <c r="J78" t="str">
        <f>"SMART WORKING"</f>
        <v>SMART WORKING</v>
      </c>
      <c r="L78" t="str">
        <f>""</f>
        <v/>
      </c>
      <c r="M78">
        <v>0</v>
      </c>
      <c r="N78" t="str">
        <f t="shared" si="16"/>
        <v>0:00</v>
      </c>
      <c r="O78">
        <v>1</v>
      </c>
      <c r="P78">
        <v>0</v>
      </c>
      <c r="Q78" t="str">
        <f t="shared" si="17"/>
        <v>0:00</v>
      </c>
      <c r="R78">
        <v>1</v>
      </c>
      <c r="S78" t="str">
        <f>""</f>
        <v/>
      </c>
      <c r="T78" t="str">
        <f>""</f>
        <v/>
      </c>
      <c r="W78" t="str">
        <f>""</f>
        <v/>
      </c>
      <c r="Y78" t="str">
        <f>""</f>
        <v/>
      </c>
      <c r="Z78" t="str">
        <f>""</f>
        <v/>
      </c>
    </row>
    <row r="79" spans="1:26" x14ac:dyDescent="0.25">
      <c r="A79">
        <v>73</v>
      </c>
      <c r="B79" t="str">
        <f t="shared" si="14"/>
        <v>FRANCI</v>
      </c>
      <c r="C79" t="str">
        <f t="shared" si="15"/>
        <v>LUISELLA</v>
      </c>
      <c r="D79" s="1">
        <v>45785</v>
      </c>
      <c r="E79" s="1">
        <v>45785</v>
      </c>
      <c r="F79">
        <v>100</v>
      </c>
      <c r="G79" s="1">
        <v>45785</v>
      </c>
      <c r="H79" s="1">
        <v>45785</v>
      </c>
      <c r="I79" t="str">
        <f>"5027"</f>
        <v>5027</v>
      </c>
      <c r="J79" t="str">
        <f>"SMART WORKING"</f>
        <v>SMART WORKING</v>
      </c>
      <c r="L79" t="str">
        <f>""</f>
        <v/>
      </c>
      <c r="M79">
        <v>0</v>
      </c>
      <c r="N79" t="str">
        <f t="shared" si="16"/>
        <v>0:00</v>
      </c>
      <c r="O79">
        <v>1</v>
      </c>
      <c r="P79">
        <v>0</v>
      </c>
      <c r="Q79" t="str">
        <f t="shared" si="17"/>
        <v>0:00</v>
      </c>
      <c r="R79">
        <v>1</v>
      </c>
      <c r="S79" t="str">
        <f>""</f>
        <v/>
      </c>
      <c r="T79" t="str">
        <f>""</f>
        <v/>
      </c>
      <c r="W79" t="str">
        <f>""</f>
        <v/>
      </c>
      <c r="Y79" t="str">
        <f>""</f>
        <v/>
      </c>
      <c r="Z79" t="str">
        <f>""</f>
        <v/>
      </c>
    </row>
    <row r="80" spans="1:26" x14ac:dyDescent="0.25">
      <c r="A80">
        <v>73</v>
      </c>
      <c r="B80" t="str">
        <f t="shared" si="14"/>
        <v>FRANCI</v>
      </c>
      <c r="C80" t="str">
        <f t="shared" si="15"/>
        <v>LUISELLA</v>
      </c>
      <c r="D80" s="1">
        <v>45782</v>
      </c>
      <c r="E80" s="1">
        <v>45782</v>
      </c>
      <c r="F80">
        <v>100</v>
      </c>
      <c r="G80" s="1">
        <v>45782</v>
      </c>
      <c r="H80" s="1">
        <v>45782</v>
      </c>
      <c r="I80" t="str">
        <f>"5027"</f>
        <v>5027</v>
      </c>
      <c r="J80" t="str">
        <f>"SMART WORKING"</f>
        <v>SMART WORKING</v>
      </c>
      <c r="L80" t="str">
        <f>""</f>
        <v/>
      </c>
      <c r="M80">
        <v>0</v>
      </c>
      <c r="N80" t="str">
        <f t="shared" si="16"/>
        <v>0:00</v>
      </c>
      <c r="O80">
        <v>1</v>
      </c>
      <c r="P80">
        <v>0</v>
      </c>
      <c r="Q80" t="str">
        <f t="shared" si="17"/>
        <v>0:00</v>
      </c>
      <c r="R80">
        <v>1</v>
      </c>
      <c r="S80" t="str">
        <f>""</f>
        <v/>
      </c>
      <c r="T80" t="str">
        <f>""</f>
        <v/>
      </c>
      <c r="W80" t="str">
        <f>""</f>
        <v/>
      </c>
      <c r="Y80" t="str">
        <f>""</f>
        <v/>
      </c>
      <c r="Z80" t="str">
        <f>""</f>
        <v/>
      </c>
    </row>
    <row r="81" spans="1:26" x14ac:dyDescent="0.25">
      <c r="A81">
        <v>73</v>
      </c>
      <c r="B81" t="str">
        <f t="shared" si="14"/>
        <v>FRANCI</v>
      </c>
      <c r="C81" t="str">
        <f t="shared" si="15"/>
        <v>LUISELLA</v>
      </c>
      <c r="D81" s="1">
        <v>45779</v>
      </c>
      <c r="E81" s="1">
        <v>45779</v>
      </c>
      <c r="F81">
        <v>100</v>
      </c>
      <c r="G81" s="1">
        <v>45779</v>
      </c>
      <c r="H81" s="1">
        <v>45779</v>
      </c>
      <c r="I81" t="str">
        <f>"1000"</f>
        <v>1000</v>
      </c>
      <c r="J81" t="str">
        <f>"FERIE"</f>
        <v>FERIE</v>
      </c>
      <c r="L81" t="str">
        <f>""</f>
        <v/>
      </c>
      <c r="M81">
        <v>0</v>
      </c>
      <c r="N81" t="str">
        <f t="shared" si="16"/>
        <v>0:00</v>
      </c>
      <c r="O81">
        <v>1</v>
      </c>
      <c r="P81">
        <v>0</v>
      </c>
      <c r="Q81" t="str">
        <f t="shared" si="17"/>
        <v>0:00</v>
      </c>
      <c r="R81">
        <v>1</v>
      </c>
      <c r="S81" t="str">
        <f>""</f>
        <v/>
      </c>
      <c r="T81" t="str">
        <f>""</f>
        <v/>
      </c>
      <c r="W81" t="str">
        <f>""</f>
        <v/>
      </c>
      <c r="Y81" t="str">
        <f>""</f>
        <v/>
      </c>
      <c r="Z81" t="str">
        <f>""</f>
        <v/>
      </c>
    </row>
    <row r="82" spans="1:26" x14ac:dyDescent="0.25">
      <c r="A82">
        <v>73</v>
      </c>
      <c r="B82" t="str">
        <f t="shared" si="14"/>
        <v>FRANCI</v>
      </c>
      <c r="C82" t="str">
        <f t="shared" si="15"/>
        <v>LUISELLA</v>
      </c>
      <c r="D82" s="1">
        <v>45763</v>
      </c>
      <c r="E82" s="1">
        <v>45771</v>
      </c>
      <c r="F82">
        <v>100</v>
      </c>
      <c r="G82" s="1">
        <v>45763</v>
      </c>
      <c r="H82" s="1">
        <v>45771</v>
      </c>
      <c r="I82" t="str">
        <f>"1000"</f>
        <v>1000</v>
      </c>
      <c r="J82" t="str">
        <f>"FERIE"</f>
        <v>FERIE</v>
      </c>
      <c r="L82" t="str">
        <f>""</f>
        <v/>
      </c>
      <c r="M82">
        <v>0</v>
      </c>
      <c r="N82" t="str">
        <f t="shared" si="16"/>
        <v>0:00</v>
      </c>
      <c r="O82">
        <v>6</v>
      </c>
      <c r="P82">
        <v>0</v>
      </c>
      <c r="Q82" t="str">
        <f t="shared" si="17"/>
        <v>0:00</v>
      </c>
      <c r="R82">
        <v>6</v>
      </c>
      <c r="S82" t="str">
        <f>""</f>
        <v/>
      </c>
      <c r="T82" t="str">
        <f>""</f>
        <v/>
      </c>
      <c r="W82" t="str">
        <f>""</f>
        <v/>
      </c>
      <c r="Y82" t="str">
        <f>""</f>
        <v/>
      </c>
      <c r="Z82" t="str">
        <f>""</f>
        <v/>
      </c>
    </row>
    <row r="83" spans="1:26" x14ac:dyDescent="0.25">
      <c r="A83">
        <v>73</v>
      </c>
      <c r="B83" t="str">
        <f t="shared" si="14"/>
        <v>FRANCI</v>
      </c>
      <c r="C83" t="str">
        <f t="shared" si="15"/>
        <v>LUISELLA</v>
      </c>
      <c r="D83" s="1">
        <v>45755</v>
      </c>
      <c r="E83" s="1">
        <v>45755</v>
      </c>
      <c r="F83">
        <v>100</v>
      </c>
      <c r="G83" s="1">
        <v>45755</v>
      </c>
      <c r="H83" s="1">
        <v>45755</v>
      </c>
      <c r="I83" t="str">
        <f>"5027"</f>
        <v>5027</v>
      </c>
      <c r="J83" t="str">
        <f>"SMART WORKING"</f>
        <v>SMART WORKING</v>
      </c>
      <c r="L83" t="str">
        <f>""</f>
        <v/>
      </c>
      <c r="M83">
        <v>0</v>
      </c>
      <c r="N83" t="str">
        <f t="shared" si="16"/>
        <v>0:00</v>
      </c>
      <c r="O83">
        <v>1</v>
      </c>
      <c r="P83">
        <v>0</v>
      </c>
      <c r="Q83" t="str">
        <f t="shared" si="17"/>
        <v>0:00</v>
      </c>
      <c r="R83">
        <v>1</v>
      </c>
      <c r="S83" t="str">
        <f>""</f>
        <v/>
      </c>
      <c r="T83" t="str">
        <f>""</f>
        <v/>
      </c>
      <c r="W83" t="str">
        <f>""</f>
        <v/>
      </c>
      <c r="Y83" t="str">
        <f>""</f>
        <v/>
      </c>
      <c r="Z83" t="str">
        <f>""</f>
        <v/>
      </c>
    </row>
    <row r="84" spans="1:26" x14ac:dyDescent="0.25">
      <c r="A84">
        <v>73</v>
      </c>
      <c r="B84" t="str">
        <f t="shared" si="14"/>
        <v>FRANCI</v>
      </c>
      <c r="C84" t="str">
        <f t="shared" si="15"/>
        <v>LUISELLA</v>
      </c>
      <c r="D84" s="1">
        <v>45751</v>
      </c>
      <c r="E84" s="1">
        <v>45751</v>
      </c>
      <c r="F84">
        <v>100</v>
      </c>
      <c r="G84" s="1">
        <v>45751</v>
      </c>
      <c r="H84" s="1">
        <v>45751</v>
      </c>
      <c r="I84" t="str">
        <f>"1000"</f>
        <v>1000</v>
      </c>
      <c r="J84" t="str">
        <f>"FERIE"</f>
        <v>FERIE</v>
      </c>
      <c r="L84" t="str">
        <f>""</f>
        <v/>
      </c>
      <c r="M84">
        <v>0</v>
      </c>
      <c r="N84" t="str">
        <f t="shared" si="16"/>
        <v>0:00</v>
      </c>
      <c r="O84">
        <v>1</v>
      </c>
      <c r="P84">
        <v>0</v>
      </c>
      <c r="Q84" t="str">
        <f t="shared" si="17"/>
        <v>0:00</v>
      </c>
      <c r="R84">
        <v>1</v>
      </c>
      <c r="S84" t="str">
        <f>""</f>
        <v/>
      </c>
      <c r="T84" t="str">
        <f>""</f>
        <v/>
      </c>
      <c r="W84" t="str">
        <f>""</f>
        <v/>
      </c>
      <c r="Y84" t="str">
        <f>""</f>
        <v/>
      </c>
      <c r="Z84" t="str">
        <f>""</f>
        <v/>
      </c>
    </row>
    <row r="85" spans="1:26" x14ac:dyDescent="0.25">
      <c r="A85">
        <v>73</v>
      </c>
      <c r="B85" t="str">
        <f t="shared" si="14"/>
        <v>FRANCI</v>
      </c>
      <c r="C85" t="str">
        <f t="shared" si="15"/>
        <v>LUISELLA</v>
      </c>
      <c r="D85" s="1">
        <v>45748</v>
      </c>
      <c r="E85" s="1">
        <v>45748</v>
      </c>
      <c r="F85">
        <v>100</v>
      </c>
      <c r="G85" s="1">
        <v>45748</v>
      </c>
      <c r="H85" s="1">
        <v>45748</v>
      </c>
      <c r="I85" t="str">
        <f>"5027"</f>
        <v>5027</v>
      </c>
      <c r="J85" t="str">
        <f>"SMART WORKING"</f>
        <v>SMART WORKING</v>
      </c>
      <c r="L85" t="str">
        <f>""</f>
        <v/>
      </c>
      <c r="M85">
        <v>0</v>
      </c>
      <c r="N85" t="str">
        <f t="shared" si="16"/>
        <v>0:00</v>
      </c>
      <c r="O85">
        <v>1</v>
      </c>
      <c r="P85">
        <v>0</v>
      </c>
      <c r="Q85" t="str">
        <f t="shared" si="17"/>
        <v>0:00</v>
      </c>
      <c r="R85">
        <v>1</v>
      </c>
      <c r="S85" t="str">
        <f>""</f>
        <v/>
      </c>
      <c r="T85" t="str">
        <f>""</f>
        <v/>
      </c>
      <c r="W85" t="str">
        <f>""</f>
        <v/>
      </c>
      <c r="Y85" t="str">
        <f>""</f>
        <v/>
      </c>
      <c r="Z85" t="str">
        <f>""</f>
        <v/>
      </c>
    </row>
    <row r="86" spans="1:26" x14ac:dyDescent="0.25">
      <c r="A86">
        <v>74</v>
      </c>
      <c r="B86" t="str">
        <f t="shared" ref="B86:B91" si="18">"FOCARDI"</f>
        <v>FOCARDI</v>
      </c>
      <c r="C86" t="str">
        <f t="shared" ref="C86:C91" si="19">"LUCIA SILVIA"</f>
        <v>LUCIA SILVIA</v>
      </c>
      <c r="D86" s="1">
        <v>45828</v>
      </c>
      <c r="E86" s="1">
        <v>45828</v>
      </c>
      <c r="F86">
        <v>100</v>
      </c>
      <c r="G86" s="1">
        <v>45828</v>
      </c>
      <c r="H86" s="1">
        <v>45828</v>
      </c>
      <c r="I86" t="str">
        <f>"1013"</f>
        <v>1013</v>
      </c>
      <c r="J86" t="str">
        <f>"RECUPERO ORE ECCEDENTI AL MESE PREC."</f>
        <v>RECUPERO ORE ECCEDENTI AL MESE PREC.</v>
      </c>
      <c r="L86" t="str">
        <f>""</f>
        <v/>
      </c>
      <c r="M86">
        <v>26</v>
      </c>
      <c r="N86" t="str">
        <f>"0:26"</f>
        <v>0:26</v>
      </c>
      <c r="O86">
        <v>1</v>
      </c>
      <c r="P86">
        <v>26</v>
      </c>
      <c r="Q86" t="str">
        <f>"0:26"</f>
        <v>0:26</v>
      </c>
      <c r="R86">
        <v>1</v>
      </c>
      <c r="S86" t="str">
        <f>""</f>
        <v/>
      </c>
      <c r="T86" t="str">
        <f>""</f>
        <v/>
      </c>
      <c r="W86" t="str">
        <f>""</f>
        <v/>
      </c>
      <c r="Y86" t="str">
        <f>""</f>
        <v/>
      </c>
      <c r="Z86" t="str">
        <f>""</f>
        <v/>
      </c>
    </row>
    <row r="87" spans="1:26" x14ac:dyDescent="0.25">
      <c r="A87">
        <v>74</v>
      </c>
      <c r="B87" t="str">
        <f t="shared" si="18"/>
        <v>FOCARDI</v>
      </c>
      <c r="C87" t="str">
        <f t="shared" si="19"/>
        <v>LUCIA SILVIA</v>
      </c>
      <c r="D87" s="1">
        <v>45818</v>
      </c>
      <c r="E87" s="1">
        <v>45818</v>
      </c>
      <c r="F87">
        <v>100</v>
      </c>
      <c r="G87" s="1">
        <v>45818</v>
      </c>
      <c r="H87" s="1">
        <v>45818</v>
      </c>
      <c r="I87" t="str">
        <f>"3006"</f>
        <v>3006</v>
      </c>
      <c r="J87" t="str">
        <f>"PERM. RETRIBUITO PER MOTIVI PERSONALI/FAMIGLIARI ORE"</f>
        <v>PERM. RETRIBUITO PER MOTIVI PERSONALI/FAMIGLIARI ORE</v>
      </c>
      <c r="L87" t="str">
        <f>""</f>
        <v/>
      </c>
      <c r="M87">
        <v>120</v>
      </c>
      <c r="N87" t="str">
        <f>"2:00"</f>
        <v>2:00</v>
      </c>
      <c r="O87">
        <v>1</v>
      </c>
      <c r="P87">
        <v>120</v>
      </c>
      <c r="Q87" t="str">
        <f>"2:00"</f>
        <v>2:00</v>
      </c>
      <c r="R87">
        <v>1</v>
      </c>
      <c r="S87" t="str">
        <f>""</f>
        <v/>
      </c>
      <c r="T87" t="str">
        <f>""</f>
        <v/>
      </c>
      <c r="W87" t="str">
        <f>""</f>
        <v/>
      </c>
      <c r="Y87" t="str">
        <f>""</f>
        <v/>
      </c>
      <c r="Z87" t="str">
        <f>""</f>
        <v/>
      </c>
    </row>
    <row r="88" spans="1:26" x14ac:dyDescent="0.25">
      <c r="A88">
        <v>74</v>
      </c>
      <c r="B88" t="str">
        <f t="shared" si="18"/>
        <v>FOCARDI</v>
      </c>
      <c r="C88" t="str">
        <f t="shared" si="19"/>
        <v>LUCIA SILVIA</v>
      </c>
      <c r="D88" s="1">
        <v>45807</v>
      </c>
      <c r="E88" s="1">
        <v>45807</v>
      </c>
      <c r="F88">
        <v>100</v>
      </c>
      <c r="G88" s="1">
        <v>45807</v>
      </c>
      <c r="H88" s="1">
        <v>45807</v>
      </c>
      <c r="I88" t="str">
        <f>"1000"</f>
        <v>1000</v>
      </c>
      <c r="J88" t="str">
        <f>"FERIE"</f>
        <v>FERIE</v>
      </c>
      <c r="L88" t="str">
        <f>""</f>
        <v/>
      </c>
      <c r="M88">
        <v>0</v>
      </c>
      <c r="N88" t="str">
        <f>"0:00"</f>
        <v>0:00</v>
      </c>
      <c r="O88">
        <v>1</v>
      </c>
      <c r="P88">
        <v>0</v>
      </c>
      <c r="Q88" t="str">
        <f>"0:00"</f>
        <v>0:00</v>
      </c>
      <c r="R88">
        <v>1</v>
      </c>
      <c r="S88" t="str">
        <f>""</f>
        <v/>
      </c>
      <c r="T88" t="str">
        <f>""</f>
        <v/>
      </c>
      <c r="W88" t="str">
        <f>""</f>
        <v/>
      </c>
      <c r="Y88" t="str">
        <f>""</f>
        <v/>
      </c>
      <c r="Z88" t="str">
        <f>""</f>
        <v/>
      </c>
    </row>
    <row r="89" spans="1:26" x14ac:dyDescent="0.25">
      <c r="A89">
        <v>74</v>
      </c>
      <c r="B89" t="str">
        <f t="shared" si="18"/>
        <v>FOCARDI</v>
      </c>
      <c r="C89" t="str">
        <f t="shared" si="19"/>
        <v>LUCIA SILVIA</v>
      </c>
      <c r="D89" s="1">
        <v>45779</v>
      </c>
      <c r="E89" s="1">
        <v>45779</v>
      </c>
      <c r="F89">
        <v>100</v>
      </c>
      <c r="G89" s="1">
        <v>45779</v>
      </c>
      <c r="H89" s="1">
        <v>45779</v>
      </c>
      <c r="I89" t="str">
        <f>"1000"</f>
        <v>1000</v>
      </c>
      <c r="J89" t="str">
        <f>"FERIE"</f>
        <v>FERIE</v>
      </c>
      <c r="L89" t="str">
        <f>""</f>
        <v/>
      </c>
      <c r="M89">
        <v>0</v>
      </c>
      <c r="N89" t="str">
        <f>"0:00"</f>
        <v>0:00</v>
      </c>
      <c r="O89">
        <v>1</v>
      </c>
      <c r="P89">
        <v>0</v>
      </c>
      <c r="Q89" t="str">
        <f>"0:00"</f>
        <v>0:00</v>
      </c>
      <c r="R89">
        <v>1</v>
      </c>
      <c r="S89" t="str">
        <f>""</f>
        <v/>
      </c>
      <c r="T89" t="str">
        <f>""</f>
        <v/>
      </c>
      <c r="W89" t="str">
        <f>""</f>
        <v/>
      </c>
      <c r="Y89" t="str">
        <f>""</f>
        <v/>
      </c>
      <c r="Z89" t="str">
        <f>""</f>
        <v/>
      </c>
    </row>
    <row r="90" spans="1:26" x14ac:dyDescent="0.25">
      <c r="A90">
        <v>74</v>
      </c>
      <c r="B90" t="str">
        <f t="shared" si="18"/>
        <v>FOCARDI</v>
      </c>
      <c r="C90" t="str">
        <f t="shared" si="19"/>
        <v>LUCIA SILVIA</v>
      </c>
      <c r="D90" s="1">
        <v>45769</v>
      </c>
      <c r="E90" s="1">
        <v>45771</v>
      </c>
      <c r="F90">
        <v>100</v>
      </c>
      <c r="G90" s="1">
        <v>45769</v>
      </c>
      <c r="H90" s="1">
        <v>45771</v>
      </c>
      <c r="I90" t="str">
        <f>"1000"</f>
        <v>1000</v>
      </c>
      <c r="J90" t="str">
        <f>"FERIE"</f>
        <v>FERIE</v>
      </c>
      <c r="L90" t="str">
        <f>""</f>
        <v/>
      </c>
      <c r="M90">
        <v>0</v>
      </c>
      <c r="N90" t="str">
        <f>"0:00"</f>
        <v>0:00</v>
      </c>
      <c r="O90">
        <v>3</v>
      </c>
      <c r="P90">
        <v>0</v>
      </c>
      <c r="Q90" t="str">
        <f>"0:00"</f>
        <v>0:00</v>
      </c>
      <c r="R90">
        <v>3</v>
      </c>
      <c r="S90" t="str">
        <f>""</f>
        <v/>
      </c>
      <c r="T90" t="str">
        <f>""</f>
        <v/>
      </c>
      <c r="W90" t="str">
        <f>""</f>
        <v/>
      </c>
      <c r="Y90" t="str">
        <f>""</f>
        <v/>
      </c>
      <c r="Z90" t="str">
        <f>""</f>
        <v/>
      </c>
    </row>
    <row r="91" spans="1:26" x14ac:dyDescent="0.25">
      <c r="A91">
        <v>74</v>
      </c>
      <c r="B91" t="str">
        <f t="shared" si="18"/>
        <v>FOCARDI</v>
      </c>
      <c r="C91" t="str">
        <f t="shared" si="19"/>
        <v>LUCIA SILVIA</v>
      </c>
      <c r="D91" s="1">
        <v>45763</v>
      </c>
      <c r="E91" s="1">
        <v>45763</v>
      </c>
      <c r="F91">
        <v>100</v>
      </c>
      <c r="G91" s="1">
        <v>45763</v>
      </c>
      <c r="H91" s="1">
        <v>45763</v>
      </c>
      <c r="I91" t="str">
        <f>"1010"</f>
        <v>1010</v>
      </c>
      <c r="J91" t="str">
        <f>"RECUPERO ORE ECCEDENTI"</f>
        <v>RECUPERO ORE ECCEDENTI</v>
      </c>
      <c r="L91" t="str">
        <f>""</f>
        <v/>
      </c>
      <c r="M91">
        <v>28</v>
      </c>
      <c r="N91" t="str">
        <f>"0:28"</f>
        <v>0:28</v>
      </c>
      <c r="O91">
        <v>1</v>
      </c>
      <c r="P91">
        <v>28</v>
      </c>
      <c r="Q91" t="str">
        <f>"0:28"</f>
        <v>0:28</v>
      </c>
      <c r="R91">
        <v>1</v>
      </c>
      <c r="S91" t="str">
        <f>""</f>
        <v/>
      </c>
      <c r="T91" t="str">
        <f>""</f>
        <v/>
      </c>
      <c r="W91" t="str">
        <f>""</f>
        <v/>
      </c>
      <c r="Y91" t="str">
        <f>""</f>
        <v/>
      </c>
      <c r="Z91" t="str">
        <f>""</f>
        <v/>
      </c>
    </row>
    <row r="92" spans="1:26" x14ac:dyDescent="0.25">
      <c r="A92">
        <v>105</v>
      </c>
      <c r="B92" t="str">
        <f t="shared" ref="B92:B123" si="20">"LONGHI"</f>
        <v>LONGHI</v>
      </c>
      <c r="C92" t="str">
        <f t="shared" ref="C92:C123" si="21">"ALESSIO"</f>
        <v>ALESSIO</v>
      </c>
      <c r="D92" s="1">
        <v>45835</v>
      </c>
      <c r="E92" s="1">
        <v>45835</v>
      </c>
      <c r="F92">
        <v>100</v>
      </c>
      <c r="G92" s="1">
        <v>45835</v>
      </c>
      <c r="H92" s="1">
        <v>45835</v>
      </c>
      <c r="I92" t="str">
        <f>"1010"</f>
        <v>1010</v>
      </c>
      <c r="J92" t="str">
        <f>"RECUPERO ORE ECCEDENTI"</f>
        <v>RECUPERO ORE ECCEDENTI</v>
      </c>
      <c r="L92" t="str">
        <f>""</f>
        <v/>
      </c>
      <c r="M92">
        <v>19</v>
      </c>
      <c r="N92" t="str">
        <f>"0:19"</f>
        <v>0:19</v>
      </c>
      <c r="O92">
        <v>1</v>
      </c>
      <c r="P92">
        <v>19</v>
      </c>
      <c r="Q92" t="str">
        <f>"0:19"</f>
        <v>0:19</v>
      </c>
      <c r="R92">
        <v>1</v>
      </c>
      <c r="S92" t="str">
        <f>""</f>
        <v/>
      </c>
      <c r="T92" t="str">
        <f>""</f>
        <v/>
      </c>
      <c r="V92">
        <v>510</v>
      </c>
      <c r="W92" t="str">
        <f>"8:30"</f>
        <v>8:30</v>
      </c>
      <c r="X92">
        <v>529</v>
      </c>
      <c r="Y92" t="str">
        <f>"8:49"</f>
        <v>8:49</v>
      </c>
      <c r="Z92" t="str">
        <f>""</f>
        <v/>
      </c>
    </row>
    <row r="93" spans="1:26" x14ac:dyDescent="0.25">
      <c r="A93">
        <v>105</v>
      </c>
      <c r="B93" t="str">
        <f t="shared" si="20"/>
        <v>LONGHI</v>
      </c>
      <c r="C93" t="str">
        <f t="shared" si="21"/>
        <v>ALESSIO</v>
      </c>
      <c r="D93" s="1">
        <v>45834</v>
      </c>
      <c r="E93" s="1">
        <v>45834</v>
      </c>
      <c r="F93">
        <v>100</v>
      </c>
      <c r="G93" s="1">
        <v>45834</v>
      </c>
      <c r="H93" s="1">
        <v>45834</v>
      </c>
      <c r="I93" t="str">
        <f>"3010"</f>
        <v>3010</v>
      </c>
      <c r="J93" t="str">
        <f>"PERM. RETRIBUITO VISITE,TERAPIE ART. 35 AD ORE"</f>
        <v>PERM. RETRIBUITO VISITE,TERAPIE ART. 35 AD ORE</v>
      </c>
      <c r="L93" t="str">
        <f>""</f>
        <v/>
      </c>
      <c r="M93">
        <v>163</v>
      </c>
      <c r="N93" t="str">
        <f>"2:43"</f>
        <v>2:43</v>
      </c>
      <c r="O93">
        <v>1</v>
      </c>
      <c r="P93">
        <v>163</v>
      </c>
      <c r="Q93" t="str">
        <f>"2:43"</f>
        <v>2:43</v>
      </c>
      <c r="R93">
        <v>1</v>
      </c>
      <c r="S93" t="str">
        <f>""</f>
        <v/>
      </c>
      <c r="T93" t="str">
        <f>""</f>
        <v/>
      </c>
      <c r="W93" t="str">
        <f>""</f>
        <v/>
      </c>
      <c r="Y93" t="str">
        <f>""</f>
        <v/>
      </c>
      <c r="Z93" t="str">
        <f>""</f>
        <v/>
      </c>
    </row>
    <row r="94" spans="1:26" x14ac:dyDescent="0.25">
      <c r="A94">
        <v>105</v>
      </c>
      <c r="B94" t="str">
        <f t="shared" si="20"/>
        <v>LONGHI</v>
      </c>
      <c r="C94" t="str">
        <f t="shared" si="21"/>
        <v>ALESSIO</v>
      </c>
      <c r="D94" s="1">
        <v>45833</v>
      </c>
      <c r="E94" s="1">
        <v>45833</v>
      </c>
      <c r="F94">
        <v>100</v>
      </c>
      <c r="G94" s="1">
        <v>45833</v>
      </c>
      <c r="H94" s="1">
        <v>45833</v>
      </c>
      <c r="I94" t="str">
        <f t="shared" ref="I94:I101" si="22">"1010"</f>
        <v>1010</v>
      </c>
      <c r="J94" t="str">
        <f t="shared" ref="J94:J101" si="23">"RECUPERO ORE ECCEDENTI"</f>
        <v>RECUPERO ORE ECCEDENTI</v>
      </c>
      <c r="L94" t="str">
        <f>""</f>
        <v/>
      </c>
      <c r="M94">
        <v>31</v>
      </c>
      <c r="N94" t="str">
        <f>"0:31"</f>
        <v>0:31</v>
      </c>
      <c r="O94">
        <v>1</v>
      </c>
      <c r="P94">
        <v>31</v>
      </c>
      <c r="Q94" t="str">
        <f>"0:31"</f>
        <v>0:31</v>
      </c>
      <c r="R94">
        <v>1</v>
      </c>
      <c r="S94" t="str">
        <f>""</f>
        <v/>
      </c>
      <c r="T94" t="str">
        <f>""</f>
        <v/>
      </c>
      <c r="V94">
        <v>510</v>
      </c>
      <c r="W94" t="str">
        <f t="shared" ref="W94:W101" si="24">"8:30"</f>
        <v>8:30</v>
      </c>
      <c r="X94">
        <v>541</v>
      </c>
      <c r="Y94" t="str">
        <f>"9:01"</f>
        <v>9:01</v>
      </c>
      <c r="Z94" t="str">
        <f>""</f>
        <v/>
      </c>
    </row>
    <row r="95" spans="1:26" x14ac:dyDescent="0.25">
      <c r="A95">
        <v>105</v>
      </c>
      <c r="B95" t="str">
        <f t="shared" si="20"/>
        <v>LONGHI</v>
      </c>
      <c r="C95" t="str">
        <f t="shared" si="21"/>
        <v>ALESSIO</v>
      </c>
      <c r="D95" s="1">
        <v>45832</v>
      </c>
      <c r="E95" s="1">
        <v>45832</v>
      </c>
      <c r="F95">
        <v>100</v>
      </c>
      <c r="G95" s="1">
        <v>45832</v>
      </c>
      <c r="H95" s="1">
        <v>45832</v>
      </c>
      <c r="I95" t="str">
        <f t="shared" si="22"/>
        <v>1010</v>
      </c>
      <c r="J95" t="str">
        <f t="shared" si="23"/>
        <v>RECUPERO ORE ECCEDENTI</v>
      </c>
      <c r="L95" t="str">
        <f>""</f>
        <v/>
      </c>
      <c r="M95">
        <v>10</v>
      </c>
      <c r="N95" t="str">
        <f>"0:10"</f>
        <v>0:10</v>
      </c>
      <c r="O95">
        <v>1</v>
      </c>
      <c r="P95">
        <v>10</v>
      </c>
      <c r="Q95" t="str">
        <f>"0:10"</f>
        <v>0:10</v>
      </c>
      <c r="R95">
        <v>1</v>
      </c>
      <c r="S95" t="str">
        <f>""</f>
        <v/>
      </c>
      <c r="T95" t="str">
        <f>""</f>
        <v/>
      </c>
      <c r="V95">
        <v>510</v>
      </c>
      <c r="W95" t="str">
        <f t="shared" si="24"/>
        <v>8:30</v>
      </c>
      <c r="X95">
        <v>520</v>
      </c>
      <c r="Y95" t="str">
        <f>"8:40"</f>
        <v>8:40</v>
      </c>
      <c r="Z95" t="str">
        <f>""</f>
        <v/>
      </c>
    </row>
    <row r="96" spans="1:26" x14ac:dyDescent="0.25">
      <c r="A96">
        <v>105</v>
      </c>
      <c r="B96" t="str">
        <f t="shared" si="20"/>
        <v>LONGHI</v>
      </c>
      <c r="C96" t="str">
        <f t="shared" si="21"/>
        <v>ALESSIO</v>
      </c>
      <c r="D96" s="1">
        <v>45831</v>
      </c>
      <c r="E96" s="1">
        <v>45831</v>
      </c>
      <c r="F96">
        <v>100</v>
      </c>
      <c r="G96" s="1">
        <v>45831</v>
      </c>
      <c r="H96" s="1">
        <v>45831</v>
      </c>
      <c r="I96" t="str">
        <f t="shared" si="22"/>
        <v>1010</v>
      </c>
      <c r="J96" t="str">
        <f t="shared" si="23"/>
        <v>RECUPERO ORE ECCEDENTI</v>
      </c>
      <c r="L96" t="str">
        <f>""</f>
        <v/>
      </c>
      <c r="M96">
        <v>18</v>
      </c>
      <c r="N96" t="str">
        <f>"0:18"</f>
        <v>0:18</v>
      </c>
      <c r="O96">
        <v>1</v>
      </c>
      <c r="P96">
        <v>18</v>
      </c>
      <c r="Q96" t="str">
        <f>"0:18"</f>
        <v>0:18</v>
      </c>
      <c r="R96">
        <v>1</v>
      </c>
      <c r="S96" t="str">
        <f>""</f>
        <v/>
      </c>
      <c r="T96" t="str">
        <f>""</f>
        <v/>
      </c>
      <c r="V96">
        <v>510</v>
      </c>
      <c r="W96" t="str">
        <f t="shared" si="24"/>
        <v>8:30</v>
      </c>
      <c r="X96">
        <v>528</v>
      </c>
      <c r="Y96" t="str">
        <f>"8:48"</f>
        <v>8:48</v>
      </c>
      <c r="Z96" t="str">
        <f>""</f>
        <v/>
      </c>
    </row>
    <row r="97" spans="1:26" x14ac:dyDescent="0.25">
      <c r="A97">
        <v>105</v>
      </c>
      <c r="B97" t="str">
        <f t="shared" si="20"/>
        <v>LONGHI</v>
      </c>
      <c r="C97" t="str">
        <f t="shared" si="21"/>
        <v>ALESSIO</v>
      </c>
      <c r="D97" s="1">
        <v>45828</v>
      </c>
      <c r="E97" s="1">
        <v>45828</v>
      </c>
      <c r="F97">
        <v>100</v>
      </c>
      <c r="G97" s="1">
        <v>45828</v>
      </c>
      <c r="H97" s="1">
        <v>45828</v>
      </c>
      <c r="I97" t="str">
        <f t="shared" si="22"/>
        <v>1010</v>
      </c>
      <c r="J97" t="str">
        <f t="shared" si="23"/>
        <v>RECUPERO ORE ECCEDENTI</v>
      </c>
      <c r="L97" t="str">
        <f>""</f>
        <v/>
      </c>
      <c r="M97">
        <v>24</v>
      </c>
      <c r="N97" t="str">
        <f>"0:24"</f>
        <v>0:24</v>
      </c>
      <c r="O97">
        <v>1</v>
      </c>
      <c r="P97">
        <v>24</v>
      </c>
      <c r="Q97" t="str">
        <f>"0:24"</f>
        <v>0:24</v>
      </c>
      <c r="R97">
        <v>1</v>
      </c>
      <c r="S97" t="str">
        <f>""</f>
        <v/>
      </c>
      <c r="T97" t="str">
        <f>""</f>
        <v/>
      </c>
      <c r="V97">
        <v>510</v>
      </c>
      <c r="W97" t="str">
        <f t="shared" si="24"/>
        <v>8:30</v>
      </c>
      <c r="X97">
        <v>534</v>
      </c>
      <c r="Y97" t="str">
        <f>"8:54"</f>
        <v>8:54</v>
      </c>
      <c r="Z97" t="str">
        <f>""</f>
        <v/>
      </c>
    </row>
    <row r="98" spans="1:26" x14ac:dyDescent="0.25">
      <c r="A98">
        <v>105</v>
      </c>
      <c r="B98" t="str">
        <f t="shared" si="20"/>
        <v>LONGHI</v>
      </c>
      <c r="C98" t="str">
        <f t="shared" si="21"/>
        <v>ALESSIO</v>
      </c>
      <c r="D98" s="1">
        <v>45827</v>
      </c>
      <c r="E98" s="1">
        <v>45827</v>
      </c>
      <c r="F98">
        <v>100</v>
      </c>
      <c r="G98" s="1">
        <v>45827</v>
      </c>
      <c r="H98" s="1">
        <v>45827</v>
      </c>
      <c r="I98" t="str">
        <f t="shared" si="22"/>
        <v>1010</v>
      </c>
      <c r="J98" t="str">
        <f t="shared" si="23"/>
        <v>RECUPERO ORE ECCEDENTI</v>
      </c>
      <c r="L98" t="str">
        <f>""</f>
        <v/>
      </c>
      <c r="M98">
        <v>17</v>
      </c>
      <c r="N98" t="str">
        <f>"0:17"</f>
        <v>0:17</v>
      </c>
      <c r="O98">
        <v>1</v>
      </c>
      <c r="P98">
        <v>17</v>
      </c>
      <c r="Q98" t="str">
        <f>"0:17"</f>
        <v>0:17</v>
      </c>
      <c r="R98">
        <v>1</v>
      </c>
      <c r="S98" t="str">
        <f>""</f>
        <v/>
      </c>
      <c r="T98" t="str">
        <f>""</f>
        <v/>
      </c>
      <c r="V98">
        <v>510</v>
      </c>
      <c r="W98" t="str">
        <f t="shared" si="24"/>
        <v>8:30</v>
      </c>
      <c r="X98">
        <v>527</v>
      </c>
      <c r="Y98" t="str">
        <f>"8:47"</f>
        <v>8:47</v>
      </c>
      <c r="Z98" t="str">
        <f>""</f>
        <v/>
      </c>
    </row>
    <row r="99" spans="1:26" x14ac:dyDescent="0.25">
      <c r="A99">
        <v>105</v>
      </c>
      <c r="B99" t="str">
        <f t="shared" si="20"/>
        <v>LONGHI</v>
      </c>
      <c r="C99" t="str">
        <f t="shared" si="21"/>
        <v>ALESSIO</v>
      </c>
      <c r="D99" s="1">
        <v>45825</v>
      </c>
      <c r="E99" s="1">
        <v>45825</v>
      </c>
      <c r="F99">
        <v>100</v>
      </c>
      <c r="G99" s="1">
        <v>45825</v>
      </c>
      <c r="H99" s="1">
        <v>45825</v>
      </c>
      <c r="I99" t="str">
        <f t="shared" si="22"/>
        <v>1010</v>
      </c>
      <c r="J99" t="str">
        <f t="shared" si="23"/>
        <v>RECUPERO ORE ECCEDENTI</v>
      </c>
      <c r="L99" t="str">
        <f>""</f>
        <v/>
      </c>
      <c r="M99">
        <v>14</v>
      </c>
      <c r="N99" t="str">
        <f>"0:14"</f>
        <v>0:14</v>
      </c>
      <c r="O99">
        <v>1</v>
      </c>
      <c r="P99">
        <v>14</v>
      </c>
      <c r="Q99" t="str">
        <f>"0:14"</f>
        <v>0:14</v>
      </c>
      <c r="R99">
        <v>1</v>
      </c>
      <c r="S99" t="str">
        <f>""</f>
        <v/>
      </c>
      <c r="T99" t="str">
        <f>""</f>
        <v/>
      </c>
      <c r="V99">
        <v>510</v>
      </c>
      <c r="W99" t="str">
        <f t="shared" si="24"/>
        <v>8:30</v>
      </c>
      <c r="X99">
        <v>524</v>
      </c>
      <c r="Y99" t="str">
        <f>"8:44"</f>
        <v>8:44</v>
      </c>
      <c r="Z99" t="str">
        <f>""</f>
        <v/>
      </c>
    </row>
    <row r="100" spans="1:26" x14ac:dyDescent="0.25">
      <c r="A100">
        <v>105</v>
      </c>
      <c r="B100" t="str">
        <f t="shared" si="20"/>
        <v>LONGHI</v>
      </c>
      <c r="C100" t="str">
        <f t="shared" si="21"/>
        <v>ALESSIO</v>
      </c>
      <c r="D100" s="1">
        <v>45824</v>
      </c>
      <c r="E100" s="1">
        <v>45824</v>
      </c>
      <c r="F100">
        <v>100</v>
      </c>
      <c r="G100" s="1">
        <v>45824</v>
      </c>
      <c r="H100" s="1">
        <v>45824</v>
      </c>
      <c r="I100" t="str">
        <f t="shared" si="22"/>
        <v>1010</v>
      </c>
      <c r="J100" t="str">
        <f t="shared" si="23"/>
        <v>RECUPERO ORE ECCEDENTI</v>
      </c>
      <c r="L100" t="str">
        <f>""</f>
        <v/>
      </c>
      <c r="M100">
        <v>11</v>
      </c>
      <c r="N100" t="str">
        <f>"0:11"</f>
        <v>0:11</v>
      </c>
      <c r="O100">
        <v>1</v>
      </c>
      <c r="P100">
        <v>11</v>
      </c>
      <c r="Q100" t="str">
        <f>"0:11"</f>
        <v>0:11</v>
      </c>
      <c r="R100">
        <v>1</v>
      </c>
      <c r="S100" t="str">
        <f>""</f>
        <v/>
      </c>
      <c r="T100" t="str">
        <f>""</f>
        <v/>
      </c>
      <c r="V100">
        <v>510</v>
      </c>
      <c r="W100" t="str">
        <f t="shared" si="24"/>
        <v>8:30</v>
      </c>
      <c r="X100">
        <v>521</v>
      </c>
      <c r="Y100" t="str">
        <f>"8:41"</f>
        <v>8:41</v>
      </c>
      <c r="Z100" t="str">
        <f>""</f>
        <v/>
      </c>
    </row>
    <row r="101" spans="1:26" x14ac:dyDescent="0.25">
      <c r="A101">
        <v>105</v>
      </c>
      <c r="B101" t="str">
        <f t="shared" si="20"/>
        <v>LONGHI</v>
      </c>
      <c r="C101" t="str">
        <f t="shared" si="21"/>
        <v>ALESSIO</v>
      </c>
      <c r="D101" s="1">
        <v>45821</v>
      </c>
      <c r="E101" s="1">
        <v>45821</v>
      </c>
      <c r="F101">
        <v>100</v>
      </c>
      <c r="G101" s="1">
        <v>45821</v>
      </c>
      <c r="H101" s="1">
        <v>45821</v>
      </c>
      <c r="I101" t="str">
        <f t="shared" si="22"/>
        <v>1010</v>
      </c>
      <c r="J101" t="str">
        <f t="shared" si="23"/>
        <v>RECUPERO ORE ECCEDENTI</v>
      </c>
      <c r="L101" t="str">
        <f>""</f>
        <v/>
      </c>
      <c r="M101">
        <v>14</v>
      </c>
      <c r="N101" t="str">
        <f>"0:14"</f>
        <v>0:14</v>
      </c>
      <c r="O101">
        <v>1</v>
      </c>
      <c r="P101">
        <v>14</v>
      </c>
      <c r="Q101" t="str">
        <f>"0:14"</f>
        <v>0:14</v>
      </c>
      <c r="R101">
        <v>1</v>
      </c>
      <c r="S101" t="str">
        <f>""</f>
        <v/>
      </c>
      <c r="T101" t="str">
        <f>""</f>
        <v/>
      </c>
      <c r="V101">
        <v>510</v>
      </c>
      <c r="W101" t="str">
        <f t="shared" si="24"/>
        <v>8:30</v>
      </c>
      <c r="X101">
        <v>524</v>
      </c>
      <c r="Y101" t="str">
        <f>"8:44"</f>
        <v>8:44</v>
      </c>
      <c r="Z101" t="str">
        <f>""</f>
        <v/>
      </c>
    </row>
    <row r="102" spans="1:26" x14ac:dyDescent="0.25">
      <c r="A102">
        <v>105</v>
      </c>
      <c r="B102" t="str">
        <f t="shared" si="20"/>
        <v>LONGHI</v>
      </c>
      <c r="C102" t="str">
        <f t="shared" si="21"/>
        <v>ALESSIO</v>
      </c>
      <c r="D102" s="1">
        <v>45820</v>
      </c>
      <c r="E102" s="1">
        <v>45820</v>
      </c>
      <c r="F102">
        <v>100</v>
      </c>
      <c r="G102" s="1">
        <v>45820</v>
      </c>
      <c r="H102" s="1">
        <v>45820</v>
      </c>
      <c r="I102" t="str">
        <f>"1013"</f>
        <v>1013</v>
      </c>
      <c r="J102" t="str">
        <f>"RECUPERO ORE ECCEDENTI AL MESE PREC."</f>
        <v>RECUPERO ORE ECCEDENTI AL MESE PREC.</v>
      </c>
      <c r="L102" t="str">
        <f>""</f>
        <v/>
      </c>
      <c r="M102">
        <v>27</v>
      </c>
      <c r="N102" t="str">
        <f>"0:27"</f>
        <v>0:27</v>
      </c>
      <c r="O102">
        <v>1</v>
      </c>
      <c r="P102">
        <v>27</v>
      </c>
      <c r="Q102" t="str">
        <f>"0:27"</f>
        <v>0:27</v>
      </c>
      <c r="R102">
        <v>1</v>
      </c>
      <c r="S102" t="str">
        <f>""</f>
        <v/>
      </c>
      <c r="T102" t="str">
        <f>""</f>
        <v/>
      </c>
      <c r="W102" t="str">
        <f>""</f>
        <v/>
      </c>
      <c r="Y102" t="str">
        <f>""</f>
        <v/>
      </c>
      <c r="Z102" t="str">
        <f>""</f>
        <v/>
      </c>
    </row>
    <row r="103" spans="1:26" x14ac:dyDescent="0.25">
      <c r="A103">
        <v>105</v>
      </c>
      <c r="B103" t="str">
        <f t="shared" si="20"/>
        <v>LONGHI</v>
      </c>
      <c r="C103" t="str">
        <f t="shared" si="21"/>
        <v>ALESSIO</v>
      </c>
      <c r="D103" s="1">
        <v>45819</v>
      </c>
      <c r="E103" s="1">
        <v>45819</v>
      </c>
      <c r="F103">
        <v>100</v>
      </c>
      <c r="G103" s="1">
        <v>45819</v>
      </c>
      <c r="H103" s="1">
        <v>45819</v>
      </c>
      <c r="I103" t="str">
        <f t="shared" ref="I103:I108" si="25">"1010"</f>
        <v>1010</v>
      </c>
      <c r="J103" t="str">
        <f t="shared" ref="J103:J108" si="26">"RECUPERO ORE ECCEDENTI"</f>
        <v>RECUPERO ORE ECCEDENTI</v>
      </c>
      <c r="L103" t="str">
        <f>""</f>
        <v/>
      </c>
      <c r="M103">
        <v>38</v>
      </c>
      <c r="N103" t="str">
        <f>"0:38"</f>
        <v>0:38</v>
      </c>
      <c r="O103">
        <v>1</v>
      </c>
      <c r="P103">
        <v>38</v>
      </c>
      <c r="Q103" t="str">
        <f>"0:38"</f>
        <v>0:38</v>
      </c>
      <c r="R103">
        <v>1</v>
      </c>
      <c r="S103" t="str">
        <f>""</f>
        <v/>
      </c>
      <c r="T103" t="str">
        <f>""</f>
        <v/>
      </c>
      <c r="V103">
        <v>480</v>
      </c>
      <c r="W103" t="str">
        <f>"8:00"</f>
        <v>8:00</v>
      </c>
      <c r="X103">
        <v>518</v>
      </c>
      <c r="Y103" t="str">
        <f>"8:38"</f>
        <v>8:38</v>
      </c>
      <c r="Z103" t="str">
        <f>""</f>
        <v/>
      </c>
    </row>
    <row r="104" spans="1:26" x14ac:dyDescent="0.25">
      <c r="A104">
        <v>105</v>
      </c>
      <c r="B104" t="str">
        <f t="shared" si="20"/>
        <v>LONGHI</v>
      </c>
      <c r="C104" t="str">
        <f t="shared" si="21"/>
        <v>ALESSIO</v>
      </c>
      <c r="D104" s="1">
        <v>45818</v>
      </c>
      <c r="E104" s="1">
        <v>45818</v>
      </c>
      <c r="F104">
        <v>100</v>
      </c>
      <c r="G104" s="1">
        <v>45818</v>
      </c>
      <c r="H104" s="1">
        <v>45818</v>
      </c>
      <c r="I104" t="str">
        <f t="shared" si="25"/>
        <v>1010</v>
      </c>
      <c r="J104" t="str">
        <f t="shared" si="26"/>
        <v>RECUPERO ORE ECCEDENTI</v>
      </c>
      <c r="L104" t="str">
        <f>""</f>
        <v/>
      </c>
      <c r="M104">
        <v>31</v>
      </c>
      <c r="N104" t="str">
        <f>"0:31"</f>
        <v>0:31</v>
      </c>
      <c r="O104">
        <v>1</v>
      </c>
      <c r="P104">
        <v>31</v>
      </c>
      <c r="Q104" t="str">
        <f>"0:31"</f>
        <v>0:31</v>
      </c>
      <c r="R104">
        <v>1</v>
      </c>
      <c r="S104" t="str">
        <f>""</f>
        <v/>
      </c>
      <c r="T104" t="str">
        <f>""</f>
        <v/>
      </c>
      <c r="V104">
        <v>510</v>
      </c>
      <c r="W104" t="str">
        <f>"8:30"</f>
        <v>8:30</v>
      </c>
      <c r="X104">
        <v>541</v>
      </c>
      <c r="Y104" t="str">
        <f>"9:01"</f>
        <v>9:01</v>
      </c>
      <c r="Z104" t="str">
        <f>""</f>
        <v/>
      </c>
    </row>
    <row r="105" spans="1:26" x14ac:dyDescent="0.25">
      <c r="A105">
        <v>105</v>
      </c>
      <c r="B105" t="str">
        <f t="shared" si="20"/>
        <v>LONGHI</v>
      </c>
      <c r="C105" t="str">
        <f t="shared" si="21"/>
        <v>ALESSIO</v>
      </c>
      <c r="D105" s="1">
        <v>45817</v>
      </c>
      <c r="E105" s="1">
        <v>45817</v>
      </c>
      <c r="F105">
        <v>100</v>
      </c>
      <c r="G105" s="1">
        <v>45817</v>
      </c>
      <c r="H105" s="1">
        <v>45817</v>
      </c>
      <c r="I105" t="str">
        <f t="shared" si="25"/>
        <v>1010</v>
      </c>
      <c r="J105" t="str">
        <f t="shared" si="26"/>
        <v>RECUPERO ORE ECCEDENTI</v>
      </c>
      <c r="L105" t="str">
        <f>""</f>
        <v/>
      </c>
      <c r="M105">
        <v>8</v>
      </c>
      <c r="N105" t="str">
        <f>"0:08"</f>
        <v>0:08</v>
      </c>
      <c r="O105">
        <v>1</v>
      </c>
      <c r="P105">
        <v>8</v>
      </c>
      <c r="Q105" t="str">
        <f>"0:08"</f>
        <v>0:08</v>
      </c>
      <c r="R105">
        <v>1</v>
      </c>
      <c r="S105" t="str">
        <f>""</f>
        <v/>
      </c>
      <c r="T105" t="str">
        <f>""</f>
        <v/>
      </c>
      <c r="V105">
        <v>510</v>
      </c>
      <c r="W105" t="str">
        <f>"8:30"</f>
        <v>8:30</v>
      </c>
      <c r="X105">
        <v>518</v>
      </c>
      <c r="Y105" t="str">
        <f>"8:38"</f>
        <v>8:38</v>
      </c>
      <c r="Z105" t="str">
        <f>""</f>
        <v/>
      </c>
    </row>
    <row r="106" spans="1:26" x14ac:dyDescent="0.25">
      <c r="A106">
        <v>105</v>
      </c>
      <c r="B106" t="str">
        <f t="shared" si="20"/>
        <v>LONGHI</v>
      </c>
      <c r="C106" t="str">
        <f t="shared" si="21"/>
        <v>ALESSIO</v>
      </c>
      <c r="D106" s="1">
        <v>45814</v>
      </c>
      <c r="E106" s="1">
        <v>45814</v>
      </c>
      <c r="F106">
        <v>100</v>
      </c>
      <c r="G106" s="1">
        <v>45814</v>
      </c>
      <c r="H106" s="1">
        <v>45814</v>
      </c>
      <c r="I106" t="str">
        <f t="shared" si="25"/>
        <v>1010</v>
      </c>
      <c r="J106" t="str">
        <f t="shared" si="26"/>
        <v>RECUPERO ORE ECCEDENTI</v>
      </c>
      <c r="L106" t="str">
        <f>""</f>
        <v/>
      </c>
      <c r="M106">
        <v>24</v>
      </c>
      <c r="N106" t="str">
        <f>"0:24"</f>
        <v>0:24</v>
      </c>
      <c r="O106">
        <v>1</v>
      </c>
      <c r="P106">
        <v>24</v>
      </c>
      <c r="Q106" t="str">
        <f>"0:24"</f>
        <v>0:24</v>
      </c>
      <c r="R106">
        <v>1</v>
      </c>
      <c r="S106" t="str">
        <f>""</f>
        <v/>
      </c>
      <c r="T106" t="str">
        <f>""</f>
        <v/>
      </c>
      <c r="V106">
        <v>510</v>
      </c>
      <c r="W106" t="str">
        <f>"8:30"</f>
        <v>8:30</v>
      </c>
      <c r="X106">
        <v>534</v>
      </c>
      <c r="Y106" t="str">
        <f>"8:54"</f>
        <v>8:54</v>
      </c>
      <c r="Z106" t="str">
        <f>""</f>
        <v/>
      </c>
    </row>
    <row r="107" spans="1:26" x14ac:dyDescent="0.25">
      <c r="A107">
        <v>105</v>
      </c>
      <c r="B107" t="str">
        <f t="shared" si="20"/>
        <v>LONGHI</v>
      </c>
      <c r="C107" t="str">
        <f t="shared" si="21"/>
        <v>ALESSIO</v>
      </c>
      <c r="D107" s="1">
        <v>45813</v>
      </c>
      <c r="E107" s="1">
        <v>45813</v>
      </c>
      <c r="F107">
        <v>100</v>
      </c>
      <c r="G107" s="1">
        <v>45813</v>
      </c>
      <c r="H107" s="1">
        <v>45813</v>
      </c>
      <c r="I107" t="str">
        <f t="shared" si="25"/>
        <v>1010</v>
      </c>
      <c r="J107" t="str">
        <f t="shared" si="26"/>
        <v>RECUPERO ORE ECCEDENTI</v>
      </c>
      <c r="L107" t="str">
        <f>""</f>
        <v/>
      </c>
      <c r="M107">
        <v>1</v>
      </c>
      <c r="N107" t="str">
        <f>"0:01"</f>
        <v>0:01</v>
      </c>
      <c r="O107">
        <v>1</v>
      </c>
      <c r="P107">
        <v>1</v>
      </c>
      <c r="Q107" t="str">
        <f>"0:01"</f>
        <v>0:01</v>
      </c>
      <c r="R107">
        <v>1</v>
      </c>
      <c r="S107" t="str">
        <f>""</f>
        <v/>
      </c>
      <c r="T107" t="str">
        <f>""</f>
        <v/>
      </c>
      <c r="V107">
        <v>510</v>
      </c>
      <c r="W107" t="str">
        <f>"8:30"</f>
        <v>8:30</v>
      </c>
      <c r="X107">
        <v>511</v>
      </c>
      <c r="Y107" t="str">
        <f>"8:31"</f>
        <v>8:31</v>
      </c>
      <c r="Z107" t="str">
        <f>""</f>
        <v/>
      </c>
    </row>
    <row r="108" spans="1:26" x14ac:dyDescent="0.25">
      <c r="A108">
        <v>105</v>
      </c>
      <c r="B108" t="str">
        <f t="shared" si="20"/>
        <v>LONGHI</v>
      </c>
      <c r="C108" t="str">
        <f t="shared" si="21"/>
        <v>ALESSIO</v>
      </c>
      <c r="D108" s="1">
        <v>45811</v>
      </c>
      <c r="E108" s="1">
        <v>45811</v>
      </c>
      <c r="F108">
        <v>100</v>
      </c>
      <c r="G108" s="1">
        <v>45811</v>
      </c>
      <c r="H108" s="1">
        <v>45811</v>
      </c>
      <c r="I108" t="str">
        <f t="shared" si="25"/>
        <v>1010</v>
      </c>
      <c r="J108" t="str">
        <f t="shared" si="26"/>
        <v>RECUPERO ORE ECCEDENTI</v>
      </c>
      <c r="L108" t="str">
        <f>""</f>
        <v/>
      </c>
      <c r="M108">
        <v>15</v>
      </c>
      <c r="N108" t="str">
        <f>"0:15"</f>
        <v>0:15</v>
      </c>
      <c r="O108">
        <v>1</v>
      </c>
      <c r="P108">
        <v>15</v>
      </c>
      <c r="Q108" t="str">
        <f>"0:15"</f>
        <v>0:15</v>
      </c>
      <c r="R108">
        <v>1</v>
      </c>
      <c r="S108" t="str">
        <f>""</f>
        <v/>
      </c>
      <c r="T108" t="str">
        <f>""</f>
        <v/>
      </c>
      <c r="V108">
        <v>510</v>
      </c>
      <c r="W108" t="str">
        <f>"8:30"</f>
        <v>8:30</v>
      </c>
      <c r="X108">
        <v>525</v>
      </c>
      <c r="Y108" t="str">
        <f>"8:45"</f>
        <v>8:45</v>
      </c>
      <c r="Z108" t="str">
        <f>""</f>
        <v/>
      </c>
    </row>
    <row r="109" spans="1:26" x14ac:dyDescent="0.25">
      <c r="A109">
        <v>105</v>
      </c>
      <c r="B109" t="str">
        <f t="shared" si="20"/>
        <v>LONGHI</v>
      </c>
      <c r="C109" t="str">
        <f t="shared" si="21"/>
        <v>ALESSIO</v>
      </c>
      <c r="D109" s="1">
        <v>45807</v>
      </c>
      <c r="E109" s="1">
        <v>45807</v>
      </c>
      <c r="F109">
        <v>100</v>
      </c>
      <c r="G109" s="1">
        <v>45807</v>
      </c>
      <c r="H109" s="1">
        <v>45807</v>
      </c>
      <c r="I109" t="str">
        <f>"1000"</f>
        <v>1000</v>
      </c>
      <c r="J109" t="str">
        <f>"FERIE"</f>
        <v>FERIE</v>
      </c>
      <c r="L109" t="str">
        <f>""</f>
        <v/>
      </c>
      <c r="M109">
        <v>0</v>
      </c>
      <c r="N109" t="str">
        <f>"0:00"</f>
        <v>0:00</v>
      </c>
      <c r="O109">
        <v>1</v>
      </c>
      <c r="P109">
        <v>0</v>
      </c>
      <c r="Q109" t="str">
        <f>"0:00"</f>
        <v>0:00</v>
      </c>
      <c r="R109">
        <v>1</v>
      </c>
      <c r="S109" t="str">
        <f>""</f>
        <v/>
      </c>
      <c r="T109" t="str">
        <f>""</f>
        <v/>
      </c>
      <c r="W109" t="str">
        <f>""</f>
        <v/>
      </c>
      <c r="Y109" t="str">
        <f>""</f>
        <v/>
      </c>
      <c r="Z109" t="str">
        <f>""</f>
        <v/>
      </c>
    </row>
    <row r="110" spans="1:26" x14ac:dyDescent="0.25">
      <c r="A110">
        <v>105</v>
      </c>
      <c r="B110" t="str">
        <f t="shared" si="20"/>
        <v>LONGHI</v>
      </c>
      <c r="C110" t="str">
        <f t="shared" si="21"/>
        <v>ALESSIO</v>
      </c>
      <c r="D110" s="1">
        <v>45806</v>
      </c>
      <c r="E110" s="1">
        <v>45806</v>
      </c>
      <c r="F110">
        <v>100</v>
      </c>
      <c r="G110" s="1">
        <v>45806</v>
      </c>
      <c r="H110" s="1">
        <v>45806</v>
      </c>
      <c r="I110" t="str">
        <f>"5134"</f>
        <v>5134</v>
      </c>
      <c r="J110" t="str">
        <f>"RIPOSO COMPENSATIVO"</f>
        <v>RIPOSO COMPENSATIVO</v>
      </c>
      <c r="L110" t="str">
        <f>""</f>
        <v/>
      </c>
      <c r="M110">
        <v>540</v>
      </c>
      <c r="N110" t="str">
        <f>"9:00"</f>
        <v>9:00</v>
      </c>
      <c r="O110">
        <v>1</v>
      </c>
      <c r="P110">
        <v>540</v>
      </c>
      <c r="Q110" t="str">
        <f>"9:00"</f>
        <v>9:00</v>
      </c>
      <c r="R110">
        <v>1</v>
      </c>
      <c r="S110" t="str">
        <f>""</f>
        <v/>
      </c>
      <c r="T110" t="str">
        <f>""</f>
        <v/>
      </c>
      <c r="W110" t="str">
        <f>""</f>
        <v/>
      </c>
      <c r="Y110" t="str">
        <f>""</f>
        <v/>
      </c>
      <c r="Z110" t="str">
        <f>""</f>
        <v/>
      </c>
    </row>
    <row r="111" spans="1:26" x14ac:dyDescent="0.25">
      <c r="A111">
        <v>105</v>
      </c>
      <c r="B111" t="str">
        <f t="shared" si="20"/>
        <v>LONGHI</v>
      </c>
      <c r="C111" t="str">
        <f t="shared" si="21"/>
        <v>ALESSIO</v>
      </c>
      <c r="D111" s="1">
        <v>45804</v>
      </c>
      <c r="E111" s="1">
        <v>45805</v>
      </c>
      <c r="F111">
        <v>100</v>
      </c>
      <c r="G111" s="1">
        <v>45804</v>
      </c>
      <c r="H111" s="1">
        <v>45805</v>
      </c>
      <c r="I111" t="str">
        <f t="shared" ref="I111:I120" si="27">"1010"</f>
        <v>1010</v>
      </c>
      <c r="J111" t="str">
        <f t="shared" ref="J111:J120" si="28">"RECUPERO ORE ECCEDENTI"</f>
        <v>RECUPERO ORE ECCEDENTI</v>
      </c>
      <c r="L111" t="str">
        <f>""</f>
        <v/>
      </c>
      <c r="M111">
        <v>66</v>
      </c>
      <c r="N111" t="str">
        <f>"1:06"</f>
        <v>1:06</v>
      </c>
      <c r="O111">
        <v>2</v>
      </c>
      <c r="P111">
        <v>66</v>
      </c>
      <c r="Q111" t="str">
        <f>"1:06"</f>
        <v>1:06</v>
      </c>
      <c r="R111">
        <v>2</v>
      </c>
      <c r="S111" t="str">
        <f>""</f>
        <v/>
      </c>
      <c r="T111" t="str">
        <f>""</f>
        <v/>
      </c>
      <c r="W111" t="str">
        <f>""</f>
        <v/>
      </c>
      <c r="Y111" t="str">
        <f>""</f>
        <v/>
      </c>
      <c r="Z111" t="str">
        <f>""</f>
        <v/>
      </c>
    </row>
    <row r="112" spans="1:26" x14ac:dyDescent="0.25">
      <c r="A112">
        <v>105</v>
      </c>
      <c r="B112" t="str">
        <f t="shared" si="20"/>
        <v>LONGHI</v>
      </c>
      <c r="C112" t="str">
        <f t="shared" si="21"/>
        <v>ALESSIO</v>
      </c>
      <c r="D112" s="1">
        <v>45803</v>
      </c>
      <c r="E112" s="1">
        <v>45803</v>
      </c>
      <c r="F112">
        <v>100</v>
      </c>
      <c r="G112" s="1">
        <v>45803</v>
      </c>
      <c r="H112" s="1">
        <v>45803</v>
      </c>
      <c r="I112" t="str">
        <f t="shared" si="27"/>
        <v>1010</v>
      </c>
      <c r="J112" t="str">
        <f t="shared" si="28"/>
        <v>RECUPERO ORE ECCEDENTI</v>
      </c>
      <c r="L112" t="str">
        <f>""</f>
        <v/>
      </c>
      <c r="M112">
        <v>2</v>
      </c>
      <c r="N112" t="str">
        <f>"0:02"</f>
        <v>0:02</v>
      </c>
      <c r="O112">
        <v>1</v>
      </c>
      <c r="P112">
        <v>2</v>
      </c>
      <c r="Q112" t="str">
        <f>"0:02"</f>
        <v>0:02</v>
      </c>
      <c r="R112">
        <v>1</v>
      </c>
      <c r="S112" t="str">
        <f>""</f>
        <v/>
      </c>
      <c r="T112" t="str">
        <f>""</f>
        <v/>
      </c>
      <c r="W112" t="str">
        <f>""</f>
        <v/>
      </c>
      <c r="Y112" t="str">
        <f>""</f>
        <v/>
      </c>
      <c r="Z112" t="str">
        <f>""</f>
        <v/>
      </c>
    </row>
    <row r="113" spans="1:26" x14ac:dyDescent="0.25">
      <c r="A113">
        <v>105</v>
      </c>
      <c r="B113" t="str">
        <f t="shared" si="20"/>
        <v>LONGHI</v>
      </c>
      <c r="C113" t="str">
        <f t="shared" si="21"/>
        <v>ALESSIO</v>
      </c>
      <c r="D113" s="1">
        <v>45798</v>
      </c>
      <c r="E113" s="1">
        <v>45799</v>
      </c>
      <c r="F113">
        <v>100</v>
      </c>
      <c r="G113" s="1">
        <v>45798</v>
      </c>
      <c r="H113" s="1">
        <v>45799</v>
      </c>
      <c r="I113" t="str">
        <f t="shared" si="27"/>
        <v>1010</v>
      </c>
      <c r="J113" t="str">
        <f t="shared" si="28"/>
        <v>RECUPERO ORE ECCEDENTI</v>
      </c>
      <c r="L113" t="str">
        <f>""</f>
        <v/>
      </c>
      <c r="M113">
        <v>18</v>
      </c>
      <c r="N113" t="str">
        <f>"0:18"</f>
        <v>0:18</v>
      </c>
      <c r="O113">
        <v>2</v>
      </c>
      <c r="P113">
        <v>18</v>
      </c>
      <c r="Q113" t="str">
        <f>"0:18"</f>
        <v>0:18</v>
      </c>
      <c r="R113">
        <v>2</v>
      </c>
      <c r="S113" t="str">
        <f>""</f>
        <v/>
      </c>
      <c r="T113" t="str">
        <f>""</f>
        <v/>
      </c>
      <c r="W113" t="str">
        <f>""</f>
        <v/>
      </c>
      <c r="Y113" t="str">
        <f>""</f>
        <v/>
      </c>
      <c r="Z113" t="str">
        <f>""</f>
        <v/>
      </c>
    </row>
    <row r="114" spans="1:26" x14ac:dyDescent="0.25">
      <c r="A114">
        <v>105</v>
      </c>
      <c r="B114" t="str">
        <f t="shared" si="20"/>
        <v>LONGHI</v>
      </c>
      <c r="C114" t="str">
        <f t="shared" si="21"/>
        <v>ALESSIO</v>
      </c>
      <c r="D114" s="1">
        <v>45797</v>
      </c>
      <c r="E114" s="1">
        <v>45797</v>
      </c>
      <c r="F114">
        <v>100</v>
      </c>
      <c r="G114" s="1">
        <v>45797</v>
      </c>
      <c r="H114" s="1">
        <v>45797</v>
      </c>
      <c r="I114" t="str">
        <f t="shared" si="27"/>
        <v>1010</v>
      </c>
      <c r="J114" t="str">
        <f t="shared" si="28"/>
        <v>RECUPERO ORE ECCEDENTI</v>
      </c>
      <c r="L114" t="str">
        <f>""</f>
        <v/>
      </c>
      <c r="M114">
        <v>41</v>
      </c>
      <c r="N114" t="str">
        <f>"0:41"</f>
        <v>0:41</v>
      </c>
      <c r="O114">
        <v>1</v>
      </c>
      <c r="P114">
        <v>41</v>
      </c>
      <c r="Q114" t="str">
        <f>"0:41"</f>
        <v>0:41</v>
      </c>
      <c r="R114">
        <v>1</v>
      </c>
      <c r="S114" t="str">
        <f>""</f>
        <v/>
      </c>
      <c r="T114" t="str">
        <f>""</f>
        <v/>
      </c>
      <c r="W114" t="str">
        <f>""</f>
        <v/>
      </c>
      <c r="Y114" t="str">
        <f>""</f>
        <v/>
      </c>
      <c r="Z114" t="str">
        <f>""</f>
        <v/>
      </c>
    </row>
    <row r="115" spans="1:26" x14ac:dyDescent="0.25">
      <c r="A115">
        <v>105</v>
      </c>
      <c r="B115" t="str">
        <f t="shared" si="20"/>
        <v>LONGHI</v>
      </c>
      <c r="C115" t="str">
        <f t="shared" si="21"/>
        <v>ALESSIO</v>
      </c>
      <c r="D115" s="1">
        <v>45796</v>
      </c>
      <c r="E115" s="1">
        <v>45796</v>
      </c>
      <c r="F115">
        <v>100</v>
      </c>
      <c r="G115" s="1">
        <v>45796</v>
      </c>
      <c r="H115" s="1">
        <v>45796</v>
      </c>
      <c r="I115" t="str">
        <f t="shared" si="27"/>
        <v>1010</v>
      </c>
      <c r="J115" t="str">
        <f t="shared" si="28"/>
        <v>RECUPERO ORE ECCEDENTI</v>
      </c>
      <c r="L115" t="str">
        <f>""</f>
        <v/>
      </c>
      <c r="M115">
        <v>44</v>
      </c>
      <c r="N115" t="str">
        <f>"0:44"</f>
        <v>0:44</v>
      </c>
      <c r="O115">
        <v>1</v>
      </c>
      <c r="P115">
        <v>44</v>
      </c>
      <c r="Q115" t="str">
        <f>"0:44"</f>
        <v>0:44</v>
      </c>
      <c r="R115">
        <v>1</v>
      </c>
      <c r="S115" t="str">
        <f>""</f>
        <v/>
      </c>
      <c r="T115" t="str">
        <f>""</f>
        <v/>
      </c>
      <c r="W115" t="str">
        <f>""</f>
        <v/>
      </c>
      <c r="Y115" t="str">
        <f>""</f>
        <v/>
      </c>
      <c r="Z115" t="str">
        <f>""</f>
        <v/>
      </c>
    </row>
    <row r="116" spans="1:26" x14ac:dyDescent="0.25">
      <c r="A116">
        <v>105</v>
      </c>
      <c r="B116" t="str">
        <f t="shared" si="20"/>
        <v>LONGHI</v>
      </c>
      <c r="C116" t="str">
        <f t="shared" si="21"/>
        <v>ALESSIO</v>
      </c>
      <c r="D116" s="1">
        <v>45793</v>
      </c>
      <c r="E116" s="1">
        <v>45793</v>
      </c>
      <c r="F116">
        <v>100</v>
      </c>
      <c r="G116" s="1">
        <v>45793</v>
      </c>
      <c r="H116" s="1">
        <v>45793</v>
      </c>
      <c r="I116" t="str">
        <f t="shared" si="27"/>
        <v>1010</v>
      </c>
      <c r="J116" t="str">
        <f t="shared" si="28"/>
        <v>RECUPERO ORE ECCEDENTI</v>
      </c>
      <c r="L116" t="str">
        <f>""</f>
        <v/>
      </c>
      <c r="M116">
        <v>24</v>
      </c>
      <c r="N116" t="str">
        <f>"0:24"</f>
        <v>0:24</v>
      </c>
      <c r="O116">
        <v>1</v>
      </c>
      <c r="P116">
        <v>24</v>
      </c>
      <c r="Q116" t="str">
        <f>"0:24"</f>
        <v>0:24</v>
      </c>
      <c r="R116">
        <v>1</v>
      </c>
      <c r="S116" t="str">
        <f>""</f>
        <v/>
      </c>
      <c r="T116" t="str">
        <f>""</f>
        <v/>
      </c>
      <c r="W116" t="str">
        <f>""</f>
        <v/>
      </c>
      <c r="Y116" t="str">
        <f>""</f>
        <v/>
      </c>
      <c r="Z116" t="str">
        <f>""</f>
        <v/>
      </c>
    </row>
    <row r="117" spans="1:26" x14ac:dyDescent="0.25">
      <c r="A117">
        <v>105</v>
      </c>
      <c r="B117" t="str">
        <f t="shared" si="20"/>
        <v>LONGHI</v>
      </c>
      <c r="C117" t="str">
        <f t="shared" si="21"/>
        <v>ALESSIO</v>
      </c>
      <c r="D117" s="1">
        <v>45792</v>
      </c>
      <c r="E117" s="1">
        <v>45792</v>
      </c>
      <c r="F117">
        <v>100</v>
      </c>
      <c r="G117" s="1">
        <v>45792</v>
      </c>
      <c r="H117" s="1">
        <v>45792</v>
      </c>
      <c r="I117" t="str">
        <f t="shared" si="27"/>
        <v>1010</v>
      </c>
      <c r="J117" t="str">
        <f t="shared" si="28"/>
        <v>RECUPERO ORE ECCEDENTI</v>
      </c>
      <c r="L117" t="str">
        <f>""</f>
        <v/>
      </c>
      <c r="M117">
        <v>53</v>
      </c>
      <c r="N117" t="str">
        <f>"0:53"</f>
        <v>0:53</v>
      </c>
      <c r="O117">
        <v>1</v>
      </c>
      <c r="P117">
        <v>53</v>
      </c>
      <c r="Q117" t="str">
        <f>"0:53"</f>
        <v>0:53</v>
      </c>
      <c r="R117">
        <v>1</v>
      </c>
      <c r="S117" t="str">
        <f>""</f>
        <v/>
      </c>
      <c r="T117" t="str">
        <f>""</f>
        <v/>
      </c>
      <c r="W117" t="str">
        <f>""</f>
        <v/>
      </c>
      <c r="Y117" t="str">
        <f>""</f>
        <v/>
      </c>
      <c r="Z117" t="str">
        <f>""</f>
        <v/>
      </c>
    </row>
    <row r="118" spans="1:26" x14ac:dyDescent="0.25">
      <c r="A118">
        <v>105</v>
      </c>
      <c r="B118" t="str">
        <f t="shared" si="20"/>
        <v>LONGHI</v>
      </c>
      <c r="C118" t="str">
        <f t="shared" si="21"/>
        <v>ALESSIO</v>
      </c>
      <c r="D118" s="1">
        <v>45791</v>
      </c>
      <c r="E118" s="1">
        <v>45791</v>
      </c>
      <c r="F118">
        <v>100</v>
      </c>
      <c r="G118" s="1">
        <v>45791</v>
      </c>
      <c r="H118" s="1">
        <v>45791</v>
      </c>
      <c r="I118" t="str">
        <f t="shared" si="27"/>
        <v>1010</v>
      </c>
      <c r="J118" t="str">
        <f t="shared" si="28"/>
        <v>RECUPERO ORE ECCEDENTI</v>
      </c>
      <c r="L118" t="str">
        <f>""</f>
        <v/>
      </c>
      <c r="M118">
        <v>25</v>
      </c>
      <c r="N118" t="str">
        <f>"0:25"</f>
        <v>0:25</v>
      </c>
      <c r="O118">
        <v>1</v>
      </c>
      <c r="P118">
        <v>25</v>
      </c>
      <c r="Q118" t="str">
        <f>"0:25"</f>
        <v>0:25</v>
      </c>
      <c r="R118">
        <v>1</v>
      </c>
      <c r="S118" t="str">
        <f>""</f>
        <v/>
      </c>
      <c r="T118" t="str">
        <f>""</f>
        <v/>
      </c>
      <c r="W118" t="str">
        <f>""</f>
        <v/>
      </c>
      <c r="Y118" t="str">
        <f>""</f>
        <v/>
      </c>
      <c r="Z118" t="str">
        <f>""</f>
        <v/>
      </c>
    </row>
    <row r="119" spans="1:26" x14ac:dyDescent="0.25">
      <c r="A119">
        <v>105</v>
      </c>
      <c r="B119" t="str">
        <f t="shared" si="20"/>
        <v>LONGHI</v>
      </c>
      <c r="C119" t="str">
        <f t="shared" si="21"/>
        <v>ALESSIO</v>
      </c>
      <c r="D119" s="1">
        <v>45790</v>
      </c>
      <c r="E119" s="1">
        <v>45790</v>
      </c>
      <c r="F119">
        <v>100</v>
      </c>
      <c r="G119" s="1">
        <v>45790</v>
      </c>
      <c r="H119" s="1">
        <v>45790</v>
      </c>
      <c r="I119" t="str">
        <f t="shared" si="27"/>
        <v>1010</v>
      </c>
      <c r="J119" t="str">
        <f t="shared" si="28"/>
        <v>RECUPERO ORE ECCEDENTI</v>
      </c>
      <c r="L119" t="str">
        <f>""</f>
        <v/>
      </c>
      <c r="M119">
        <v>11</v>
      </c>
      <c r="N119" t="str">
        <f>"0:11"</f>
        <v>0:11</v>
      </c>
      <c r="O119">
        <v>1</v>
      </c>
      <c r="P119">
        <v>11</v>
      </c>
      <c r="Q119" t="str">
        <f>"0:11"</f>
        <v>0:11</v>
      </c>
      <c r="R119">
        <v>1</v>
      </c>
      <c r="S119" t="str">
        <f>""</f>
        <v/>
      </c>
      <c r="T119" t="str">
        <f>""</f>
        <v/>
      </c>
      <c r="W119" t="str">
        <f>""</f>
        <v/>
      </c>
      <c r="Y119" t="str">
        <f>""</f>
        <v/>
      </c>
      <c r="Z119" t="str">
        <f>""</f>
        <v/>
      </c>
    </row>
    <row r="120" spans="1:26" x14ac:dyDescent="0.25">
      <c r="A120">
        <v>105</v>
      </c>
      <c r="B120" t="str">
        <f t="shared" si="20"/>
        <v>LONGHI</v>
      </c>
      <c r="C120" t="str">
        <f t="shared" si="21"/>
        <v>ALESSIO</v>
      </c>
      <c r="D120" s="1">
        <v>45789</v>
      </c>
      <c r="E120" s="1">
        <v>45789</v>
      </c>
      <c r="F120">
        <v>100</v>
      </c>
      <c r="G120" s="1">
        <v>45789</v>
      </c>
      <c r="H120" s="1">
        <v>45789</v>
      </c>
      <c r="I120" t="str">
        <f t="shared" si="27"/>
        <v>1010</v>
      </c>
      <c r="J120" t="str">
        <f t="shared" si="28"/>
        <v>RECUPERO ORE ECCEDENTI</v>
      </c>
      <c r="L120" t="str">
        <f>""</f>
        <v/>
      </c>
      <c r="M120">
        <v>10</v>
      </c>
      <c r="N120" t="str">
        <f>"0:10"</f>
        <v>0:10</v>
      </c>
      <c r="O120">
        <v>1</v>
      </c>
      <c r="P120">
        <v>10</v>
      </c>
      <c r="Q120" t="str">
        <f>"0:10"</f>
        <v>0:10</v>
      </c>
      <c r="R120">
        <v>1</v>
      </c>
      <c r="S120" t="str">
        <f>""</f>
        <v/>
      </c>
      <c r="T120" t="str">
        <f>""</f>
        <v/>
      </c>
      <c r="W120" t="str">
        <f>""</f>
        <v/>
      </c>
      <c r="Y120" t="str">
        <f>""</f>
        <v/>
      </c>
      <c r="Z120" t="str">
        <f>""</f>
        <v/>
      </c>
    </row>
    <row r="121" spans="1:26" x14ac:dyDescent="0.25">
      <c r="A121">
        <v>105</v>
      </c>
      <c r="B121" t="str">
        <f t="shared" si="20"/>
        <v>LONGHI</v>
      </c>
      <c r="C121" t="str">
        <f t="shared" si="21"/>
        <v>ALESSIO</v>
      </c>
      <c r="D121" s="1">
        <v>45785</v>
      </c>
      <c r="E121" s="1">
        <v>45785</v>
      </c>
      <c r="F121">
        <v>100</v>
      </c>
      <c r="G121" s="1">
        <v>45785</v>
      </c>
      <c r="H121" s="1">
        <v>45785</v>
      </c>
      <c r="I121" t="str">
        <f>"3006"</f>
        <v>3006</v>
      </c>
      <c r="J121" t="str">
        <f>"PERM. RETRIBUITO PER MOTIVI PERSONALI/FAMIGLIARI ORE"</f>
        <v>PERM. RETRIBUITO PER MOTIVI PERSONALI/FAMIGLIARI ORE</v>
      </c>
      <c r="L121" t="str">
        <f>""</f>
        <v/>
      </c>
      <c r="M121">
        <v>360</v>
      </c>
      <c r="N121" t="str">
        <f>"6:00"</f>
        <v>6:00</v>
      </c>
      <c r="O121">
        <v>1</v>
      </c>
      <c r="P121">
        <v>360</v>
      </c>
      <c r="Q121" t="str">
        <f>"6:00"</f>
        <v>6:00</v>
      </c>
      <c r="R121">
        <v>1</v>
      </c>
      <c r="S121" t="str">
        <f>""</f>
        <v/>
      </c>
      <c r="T121" t="str">
        <f>""</f>
        <v/>
      </c>
      <c r="W121" t="str">
        <f>""</f>
        <v/>
      </c>
      <c r="Y121" t="str">
        <f>""</f>
        <v/>
      </c>
      <c r="Z121" t="str">
        <f>""</f>
        <v/>
      </c>
    </row>
    <row r="122" spans="1:26" x14ac:dyDescent="0.25">
      <c r="A122">
        <v>105</v>
      </c>
      <c r="B122" t="str">
        <f t="shared" si="20"/>
        <v>LONGHI</v>
      </c>
      <c r="C122" t="str">
        <f t="shared" si="21"/>
        <v>ALESSIO</v>
      </c>
      <c r="D122" s="1">
        <v>45784</v>
      </c>
      <c r="E122" s="1">
        <v>45784</v>
      </c>
      <c r="F122">
        <v>100</v>
      </c>
      <c r="G122" s="1">
        <v>45784</v>
      </c>
      <c r="H122" s="1">
        <v>45784</v>
      </c>
      <c r="I122" t="str">
        <f>"1010"</f>
        <v>1010</v>
      </c>
      <c r="J122" t="str">
        <f>"RECUPERO ORE ECCEDENTI"</f>
        <v>RECUPERO ORE ECCEDENTI</v>
      </c>
      <c r="L122" t="str">
        <f>""</f>
        <v/>
      </c>
      <c r="M122">
        <v>22</v>
      </c>
      <c r="N122" t="str">
        <f>"0:22"</f>
        <v>0:22</v>
      </c>
      <c r="O122">
        <v>1</v>
      </c>
      <c r="P122">
        <v>22</v>
      </c>
      <c r="Q122" t="str">
        <f>"0:22"</f>
        <v>0:22</v>
      </c>
      <c r="R122">
        <v>1</v>
      </c>
      <c r="S122" t="str">
        <f>""</f>
        <v/>
      </c>
      <c r="T122" t="str">
        <f>""</f>
        <v/>
      </c>
      <c r="W122" t="str">
        <f>""</f>
        <v/>
      </c>
      <c r="Y122" t="str">
        <f>""</f>
        <v/>
      </c>
      <c r="Z122" t="str">
        <f>""</f>
        <v/>
      </c>
    </row>
    <row r="123" spans="1:26" x14ac:dyDescent="0.25">
      <c r="A123">
        <v>105</v>
      </c>
      <c r="B123" t="str">
        <f t="shared" si="20"/>
        <v>LONGHI</v>
      </c>
      <c r="C123" t="str">
        <f t="shared" si="21"/>
        <v>ALESSIO</v>
      </c>
      <c r="D123" s="1">
        <v>45783</v>
      </c>
      <c r="E123" s="1">
        <v>45783</v>
      </c>
      <c r="F123">
        <v>100</v>
      </c>
      <c r="G123" s="1">
        <v>45783</v>
      </c>
      <c r="H123" s="1">
        <v>45783</v>
      </c>
      <c r="I123" t="str">
        <f>"1010"</f>
        <v>1010</v>
      </c>
      <c r="J123" t="str">
        <f>"RECUPERO ORE ECCEDENTI"</f>
        <v>RECUPERO ORE ECCEDENTI</v>
      </c>
      <c r="L123" t="str">
        <f>""</f>
        <v/>
      </c>
      <c r="M123">
        <v>36</v>
      </c>
      <c r="N123" t="str">
        <f>"0:36"</f>
        <v>0:36</v>
      </c>
      <c r="O123">
        <v>1</v>
      </c>
      <c r="P123">
        <v>36</v>
      </c>
      <c r="Q123" t="str">
        <f>"0:36"</f>
        <v>0:36</v>
      </c>
      <c r="R123">
        <v>1</v>
      </c>
      <c r="S123" t="str">
        <f>""</f>
        <v/>
      </c>
      <c r="T123" t="str">
        <f>""</f>
        <v/>
      </c>
      <c r="W123" t="str">
        <f>""</f>
        <v/>
      </c>
      <c r="Y123" t="str">
        <f>""</f>
        <v/>
      </c>
      <c r="Z123" t="str">
        <f>""</f>
        <v/>
      </c>
    </row>
    <row r="124" spans="1:26" x14ac:dyDescent="0.25">
      <c r="A124">
        <v>105</v>
      </c>
      <c r="B124" t="str">
        <f t="shared" ref="B124:B143" si="29">"LONGHI"</f>
        <v>LONGHI</v>
      </c>
      <c r="C124" t="str">
        <f t="shared" ref="C124:C143" si="30">"ALESSIO"</f>
        <v>ALESSIO</v>
      </c>
      <c r="D124" s="1">
        <v>45782</v>
      </c>
      <c r="E124" s="1">
        <v>45782</v>
      </c>
      <c r="F124">
        <v>100</v>
      </c>
      <c r="G124" s="1">
        <v>45782</v>
      </c>
      <c r="H124" s="1">
        <v>45782</v>
      </c>
      <c r="I124" t="str">
        <f>"1010"</f>
        <v>1010</v>
      </c>
      <c r="J124" t="str">
        <f>"RECUPERO ORE ECCEDENTI"</f>
        <v>RECUPERO ORE ECCEDENTI</v>
      </c>
      <c r="L124" t="str">
        <f>""</f>
        <v/>
      </c>
      <c r="M124">
        <v>20</v>
      </c>
      <c r="N124" t="str">
        <f>"0:20"</f>
        <v>0:20</v>
      </c>
      <c r="O124">
        <v>1</v>
      </c>
      <c r="P124">
        <v>20</v>
      </c>
      <c r="Q124" t="str">
        <f>"0:20"</f>
        <v>0:20</v>
      </c>
      <c r="R124">
        <v>1</v>
      </c>
      <c r="S124" t="str">
        <f>""</f>
        <v/>
      </c>
      <c r="T124" t="str">
        <f>""</f>
        <v/>
      </c>
      <c r="W124" t="str">
        <f>""</f>
        <v/>
      </c>
      <c r="Y124" t="str">
        <f>""</f>
        <v/>
      </c>
      <c r="Z124" t="str">
        <f>""</f>
        <v/>
      </c>
    </row>
    <row r="125" spans="1:26" x14ac:dyDescent="0.25">
      <c r="A125">
        <v>105</v>
      </c>
      <c r="B125" t="str">
        <f t="shared" si="29"/>
        <v>LONGHI</v>
      </c>
      <c r="C125" t="str">
        <f t="shared" si="30"/>
        <v>ALESSIO</v>
      </c>
      <c r="D125" s="1">
        <v>45779</v>
      </c>
      <c r="E125" s="1">
        <v>45779</v>
      </c>
      <c r="F125">
        <v>100</v>
      </c>
      <c r="G125" s="1">
        <v>45779</v>
      </c>
      <c r="H125" s="1">
        <v>45779</v>
      </c>
      <c r="I125" t="str">
        <f>"1000"</f>
        <v>1000</v>
      </c>
      <c r="J125" t="str">
        <f>"FERIE"</f>
        <v>FERIE</v>
      </c>
      <c r="L125" t="str">
        <f>""</f>
        <v/>
      </c>
      <c r="M125">
        <v>0</v>
      </c>
      <c r="N125" t="str">
        <f>"0:00"</f>
        <v>0:00</v>
      </c>
      <c r="O125">
        <v>1</v>
      </c>
      <c r="P125">
        <v>0</v>
      </c>
      <c r="Q125" t="str">
        <f>"0:00"</f>
        <v>0:00</v>
      </c>
      <c r="R125">
        <v>1</v>
      </c>
      <c r="S125" t="str">
        <f>""</f>
        <v/>
      </c>
      <c r="T125" t="str">
        <f>""</f>
        <v/>
      </c>
      <c r="W125" t="str">
        <f>""</f>
        <v/>
      </c>
      <c r="Y125" t="str">
        <f>""</f>
        <v/>
      </c>
      <c r="Z125" t="str">
        <f>""</f>
        <v/>
      </c>
    </row>
    <row r="126" spans="1:26" x14ac:dyDescent="0.25">
      <c r="A126">
        <v>105</v>
      </c>
      <c r="B126" t="str">
        <f t="shared" si="29"/>
        <v>LONGHI</v>
      </c>
      <c r="C126" t="str">
        <f t="shared" si="30"/>
        <v>ALESSIO</v>
      </c>
      <c r="D126" s="1">
        <v>45776</v>
      </c>
      <c r="E126" s="1">
        <v>45776</v>
      </c>
      <c r="F126">
        <v>100</v>
      </c>
      <c r="G126" s="1">
        <v>45776</v>
      </c>
      <c r="H126" s="1">
        <v>45776</v>
      </c>
      <c r="I126" t="str">
        <f t="shared" ref="I126:I143" si="31">"1010"</f>
        <v>1010</v>
      </c>
      <c r="J126" t="str">
        <f t="shared" ref="J126:J143" si="32">"RECUPERO ORE ECCEDENTI"</f>
        <v>RECUPERO ORE ECCEDENTI</v>
      </c>
      <c r="L126" t="str">
        <f>""</f>
        <v/>
      </c>
      <c r="M126">
        <v>28</v>
      </c>
      <c r="N126" t="str">
        <f>"0:28"</f>
        <v>0:28</v>
      </c>
      <c r="O126">
        <v>1</v>
      </c>
      <c r="P126">
        <v>28</v>
      </c>
      <c r="Q126" t="str">
        <f>"0:28"</f>
        <v>0:28</v>
      </c>
      <c r="R126">
        <v>1</v>
      </c>
      <c r="S126" t="str">
        <f>""</f>
        <v/>
      </c>
      <c r="T126" t="str">
        <f>""</f>
        <v/>
      </c>
      <c r="W126" t="str">
        <f>""</f>
        <v/>
      </c>
      <c r="Y126" t="str">
        <f>""</f>
        <v/>
      </c>
      <c r="Z126" t="str">
        <f>""</f>
        <v/>
      </c>
    </row>
    <row r="127" spans="1:26" x14ac:dyDescent="0.25">
      <c r="A127">
        <v>105</v>
      </c>
      <c r="B127" t="str">
        <f t="shared" si="29"/>
        <v>LONGHI</v>
      </c>
      <c r="C127" t="str">
        <f t="shared" si="30"/>
        <v>ALESSIO</v>
      </c>
      <c r="D127" s="1">
        <v>45775</v>
      </c>
      <c r="E127" s="1">
        <v>45775</v>
      </c>
      <c r="F127">
        <v>100</v>
      </c>
      <c r="G127" s="1">
        <v>45775</v>
      </c>
      <c r="H127" s="1">
        <v>45775</v>
      </c>
      <c r="I127" t="str">
        <f t="shared" si="31"/>
        <v>1010</v>
      </c>
      <c r="J127" t="str">
        <f t="shared" si="32"/>
        <v>RECUPERO ORE ECCEDENTI</v>
      </c>
      <c r="L127" t="str">
        <f>""</f>
        <v/>
      </c>
      <c r="M127">
        <v>8</v>
      </c>
      <c r="N127" t="str">
        <f>"0:08"</f>
        <v>0:08</v>
      </c>
      <c r="O127">
        <v>1</v>
      </c>
      <c r="P127">
        <v>8</v>
      </c>
      <c r="Q127" t="str">
        <f>"0:08"</f>
        <v>0:08</v>
      </c>
      <c r="R127">
        <v>1</v>
      </c>
      <c r="S127" t="str">
        <f>""</f>
        <v/>
      </c>
      <c r="T127" t="str">
        <f>""</f>
        <v/>
      </c>
      <c r="W127" t="str">
        <f>""</f>
        <v/>
      </c>
      <c r="Y127" t="str">
        <f>""</f>
        <v/>
      </c>
      <c r="Z127" t="str">
        <f>""</f>
        <v/>
      </c>
    </row>
    <row r="128" spans="1:26" x14ac:dyDescent="0.25">
      <c r="A128">
        <v>105</v>
      </c>
      <c r="B128" t="str">
        <f t="shared" si="29"/>
        <v>LONGHI</v>
      </c>
      <c r="C128" t="str">
        <f t="shared" si="30"/>
        <v>ALESSIO</v>
      </c>
      <c r="D128" s="1">
        <v>45771</v>
      </c>
      <c r="E128" s="1">
        <v>45771</v>
      </c>
      <c r="F128">
        <v>100</v>
      </c>
      <c r="G128" s="1">
        <v>45771</v>
      </c>
      <c r="H128" s="1">
        <v>45771</v>
      </c>
      <c r="I128" t="str">
        <f t="shared" si="31"/>
        <v>1010</v>
      </c>
      <c r="J128" t="str">
        <f t="shared" si="32"/>
        <v>RECUPERO ORE ECCEDENTI</v>
      </c>
      <c r="L128" t="str">
        <f>""</f>
        <v/>
      </c>
      <c r="M128">
        <v>7</v>
      </c>
      <c r="N128" t="str">
        <f>"0:07"</f>
        <v>0:07</v>
      </c>
      <c r="O128">
        <v>1</v>
      </c>
      <c r="P128">
        <v>7</v>
      </c>
      <c r="Q128" t="str">
        <f>"0:07"</f>
        <v>0:07</v>
      </c>
      <c r="R128">
        <v>1</v>
      </c>
      <c r="S128" t="str">
        <f>""</f>
        <v/>
      </c>
      <c r="T128" t="str">
        <f>""</f>
        <v/>
      </c>
      <c r="W128" t="str">
        <f>""</f>
        <v/>
      </c>
      <c r="Y128" t="str">
        <f>""</f>
        <v/>
      </c>
      <c r="Z128" t="str">
        <f>""</f>
        <v/>
      </c>
    </row>
    <row r="129" spans="1:26" x14ac:dyDescent="0.25">
      <c r="A129">
        <v>105</v>
      </c>
      <c r="B129" t="str">
        <f t="shared" si="29"/>
        <v>LONGHI</v>
      </c>
      <c r="C129" t="str">
        <f t="shared" si="30"/>
        <v>ALESSIO</v>
      </c>
      <c r="D129" s="1">
        <v>45770</v>
      </c>
      <c r="E129" s="1">
        <v>45770</v>
      </c>
      <c r="F129">
        <v>100</v>
      </c>
      <c r="G129" s="1">
        <v>45770</v>
      </c>
      <c r="H129" s="1">
        <v>45770</v>
      </c>
      <c r="I129" t="str">
        <f t="shared" si="31"/>
        <v>1010</v>
      </c>
      <c r="J129" t="str">
        <f t="shared" si="32"/>
        <v>RECUPERO ORE ECCEDENTI</v>
      </c>
      <c r="L129" t="str">
        <f>""</f>
        <v/>
      </c>
      <c r="M129">
        <v>12</v>
      </c>
      <c r="N129" t="str">
        <f>"0:12"</f>
        <v>0:12</v>
      </c>
      <c r="O129">
        <v>1</v>
      </c>
      <c r="P129">
        <v>12</v>
      </c>
      <c r="Q129" t="str">
        <f>"0:12"</f>
        <v>0:12</v>
      </c>
      <c r="R129">
        <v>1</v>
      </c>
      <c r="S129" t="str">
        <f>""</f>
        <v/>
      </c>
      <c r="T129" t="str">
        <f>""</f>
        <v/>
      </c>
      <c r="W129" t="str">
        <f>""</f>
        <v/>
      </c>
      <c r="Y129" t="str">
        <f>""</f>
        <v/>
      </c>
      <c r="Z129" t="str">
        <f>""</f>
        <v/>
      </c>
    </row>
    <row r="130" spans="1:26" x14ac:dyDescent="0.25">
      <c r="A130">
        <v>105</v>
      </c>
      <c r="B130" t="str">
        <f t="shared" si="29"/>
        <v>LONGHI</v>
      </c>
      <c r="C130" t="str">
        <f t="shared" si="30"/>
        <v>ALESSIO</v>
      </c>
      <c r="D130" s="1">
        <v>45769</v>
      </c>
      <c r="E130" s="1">
        <v>45769</v>
      </c>
      <c r="F130">
        <v>100</v>
      </c>
      <c r="G130" s="1">
        <v>45769</v>
      </c>
      <c r="H130" s="1">
        <v>45769</v>
      </c>
      <c r="I130" t="str">
        <f t="shared" si="31"/>
        <v>1010</v>
      </c>
      <c r="J130" t="str">
        <f t="shared" si="32"/>
        <v>RECUPERO ORE ECCEDENTI</v>
      </c>
      <c r="L130" t="str">
        <f>""</f>
        <v/>
      </c>
      <c r="M130">
        <v>31</v>
      </c>
      <c r="N130" t="str">
        <f>"0:31"</f>
        <v>0:31</v>
      </c>
      <c r="O130">
        <v>1</v>
      </c>
      <c r="P130">
        <v>31</v>
      </c>
      <c r="Q130" t="str">
        <f>"0:31"</f>
        <v>0:31</v>
      </c>
      <c r="R130">
        <v>1</v>
      </c>
      <c r="S130" t="str">
        <f>""</f>
        <v/>
      </c>
      <c r="T130" t="str">
        <f>""</f>
        <v/>
      </c>
      <c r="W130" t="str">
        <f>""</f>
        <v/>
      </c>
      <c r="Y130" t="str">
        <f>""</f>
        <v/>
      </c>
      <c r="Z130" t="str">
        <f>""</f>
        <v/>
      </c>
    </row>
    <row r="131" spans="1:26" x14ac:dyDescent="0.25">
      <c r="A131">
        <v>105</v>
      </c>
      <c r="B131" t="str">
        <f t="shared" si="29"/>
        <v>LONGHI</v>
      </c>
      <c r="C131" t="str">
        <f t="shared" si="30"/>
        <v>ALESSIO</v>
      </c>
      <c r="D131" s="1">
        <v>45764</v>
      </c>
      <c r="E131" s="1">
        <v>45764</v>
      </c>
      <c r="F131">
        <v>100</v>
      </c>
      <c r="G131" s="1">
        <v>45764</v>
      </c>
      <c r="H131" s="1">
        <v>45764</v>
      </c>
      <c r="I131" t="str">
        <f t="shared" si="31"/>
        <v>1010</v>
      </c>
      <c r="J131" t="str">
        <f t="shared" si="32"/>
        <v>RECUPERO ORE ECCEDENTI</v>
      </c>
      <c r="L131" t="str">
        <f>""</f>
        <v/>
      </c>
      <c r="M131">
        <v>57</v>
      </c>
      <c r="N131" t="str">
        <f>"0:57"</f>
        <v>0:57</v>
      </c>
      <c r="O131">
        <v>1</v>
      </c>
      <c r="P131">
        <v>57</v>
      </c>
      <c r="Q131" t="str">
        <f>"0:57"</f>
        <v>0:57</v>
      </c>
      <c r="R131">
        <v>1</v>
      </c>
      <c r="S131" t="str">
        <f>""</f>
        <v/>
      </c>
      <c r="T131" t="str">
        <f>""</f>
        <v/>
      </c>
      <c r="W131" t="str">
        <f>""</f>
        <v/>
      </c>
      <c r="Y131" t="str">
        <f>""</f>
        <v/>
      </c>
      <c r="Z131" t="str">
        <f>""</f>
        <v/>
      </c>
    </row>
    <row r="132" spans="1:26" x14ac:dyDescent="0.25">
      <c r="A132">
        <v>105</v>
      </c>
      <c r="B132" t="str">
        <f t="shared" si="29"/>
        <v>LONGHI</v>
      </c>
      <c r="C132" t="str">
        <f t="shared" si="30"/>
        <v>ALESSIO</v>
      </c>
      <c r="D132" s="1">
        <v>45763</v>
      </c>
      <c r="E132" s="1">
        <v>45763</v>
      </c>
      <c r="F132">
        <v>100</v>
      </c>
      <c r="G132" s="1">
        <v>45763</v>
      </c>
      <c r="H132" s="1">
        <v>45763</v>
      </c>
      <c r="I132" t="str">
        <f t="shared" si="31"/>
        <v>1010</v>
      </c>
      <c r="J132" t="str">
        <f t="shared" si="32"/>
        <v>RECUPERO ORE ECCEDENTI</v>
      </c>
      <c r="L132" t="str">
        <f>""</f>
        <v/>
      </c>
      <c r="M132">
        <v>18</v>
      </c>
      <c r="N132" t="str">
        <f>"0:18"</f>
        <v>0:18</v>
      </c>
      <c r="O132">
        <v>1</v>
      </c>
      <c r="P132">
        <v>18</v>
      </c>
      <c r="Q132" t="str">
        <f>"0:18"</f>
        <v>0:18</v>
      </c>
      <c r="R132">
        <v>1</v>
      </c>
      <c r="S132" t="str">
        <f>""</f>
        <v/>
      </c>
      <c r="T132" t="str">
        <f>""</f>
        <v/>
      </c>
      <c r="W132" t="str">
        <f>""</f>
        <v/>
      </c>
      <c r="Y132" t="str">
        <f>""</f>
        <v/>
      </c>
      <c r="Z132" t="str">
        <f>""</f>
        <v/>
      </c>
    </row>
    <row r="133" spans="1:26" x14ac:dyDescent="0.25">
      <c r="A133">
        <v>105</v>
      </c>
      <c r="B133" t="str">
        <f t="shared" si="29"/>
        <v>LONGHI</v>
      </c>
      <c r="C133" t="str">
        <f t="shared" si="30"/>
        <v>ALESSIO</v>
      </c>
      <c r="D133" s="1">
        <v>45762</v>
      </c>
      <c r="E133" s="1">
        <v>45762</v>
      </c>
      <c r="F133">
        <v>100</v>
      </c>
      <c r="G133" s="1">
        <v>45762</v>
      </c>
      <c r="H133" s="1">
        <v>45762</v>
      </c>
      <c r="I133" t="str">
        <f t="shared" si="31"/>
        <v>1010</v>
      </c>
      <c r="J133" t="str">
        <f t="shared" si="32"/>
        <v>RECUPERO ORE ECCEDENTI</v>
      </c>
      <c r="L133" t="str">
        <f>""</f>
        <v/>
      </c>
      <c r="M133">
        <v>10</v>
      </c>
      <c r="N133" t="str">
        <f>"0:10"</f>
        <v>0:10</v>
      </c>
      <c r="O133">
        <v>1</v>
      </c>
      <c r="P133">
        <v>10</v>
      </c>
      <c r="Q133" t="str">
        <f>"0:10"</f>
        <v>0:10</v>
      </c>
      <c r="R133">
        <v>1</v>
      </c>
      <c r="S133" t="str">
        <f>""</f>
        <v/>
      </c>
      <c r="T133" t="str">
        <f>""</f>
        <v/>
      </c>
      <c r="W133" t="str">
        <f>""</f>
        <v/>
      </c>
      <c r="Y133" t="str">
        <f>""</f>
        <v/>
      </c>
      <c r="Z133" t="str">
        <f>""</f>
        <v/>
      </c>
    </row>
    <row r="134" spans="1:26" x14ac:dyDescent="0.25">
      <c r="A134">
        <v>105</v>
      </c>
      <c r="B134" t="str">
        <f t="shared" si="29"/>
        <v>LONGHI</v>
      </c>
      <c r="C134" t="str">
        <f t="shared" si="30"/>
        <v>ALESSIO</v>
      </c>
      <c r="D134" s="1">
        <v>45761</v>
      </c>
      <c r="E134" s="1">
        <v>45761</v>
      </c>
      <c r="F134">
        <v>100</v>
      </c>
      <c r="G134" s="1">
        <v>45761</v>
      </c>
      <c r="H134" s="1">
        <v>45761</v>
      </c>
      <c r="I134" t="str">
        <f t="shared" si="31"/>
        <v>1010</v>
      </c>
      <c r="J134" t="str">
        <f t="shared" si="32"/>
        <v>RECUPERO ORE ECCEDENTI</v>
      </c>
      <c r="L134" t="str">
        <f>""</f>
        <v/>
      </c>
      <c r="M134">
        <v>18</v>
      </c>
      <c r="N134" t="str">
        <f>"0:18"</f>
        <v>0:18</v>
      </c>
      <c r="O134">
        <v>1</v>
      </c>
      <c r="P134">
        <v>18</v>
      </c>
      <c r="Q134" t="str">
        <f>"0:18"</f>
        <v>0:18</v>
      </c>
      <c r="R134">
        <v>1</v>
      </c>
      <c r="S134" t="str">
        <f>""</f>
        <v/>
      </c>
      <c r="T134" t="str">
        <f>""</f>
        <v/>
      </c>
      <c r="W134" t="str">
        <f>""</f>
        <v/>
      </c>
      <c r="Y134" t="str">
        <f>""</f>
        <v/>
      </c>
      <c r="Z134" t="str">
        <f>""</f>
        <v/>
      </c>
    </row>
    <row r="135" spans="1:26" x14ac:dyDescent="0.25">
      <c r="A135">
        <v>105</v>
      </c>
      <c r="B135" t="str">
        <f t="shared" si="29"/>
        <v>LONGHI</v>
      </c>
      <c r="C135" t="str">
        <f t="shared" si="30"/>
        <v>ALESSIO</v>
      </c>
      <c r="D135" s="1">
        <v>45758</v>
      </c>
      <c r="E135" s="1">
        <v>45758</v>
      </c>
      <c r="F135">
        <v>100</v>
      </c>
      <c r="G135" s="1">
        <v>45758</v>
      </c>
      <c r="H135" s="1">
        <v>45758</v>
      </c>
      <c r="I135" t="str">
        <f t="shared" si="31"/>
        <v>1010</v>
      </c>
      <c r="J135" t="str">
        <f t="shared" si="32"/>
        <v>RECUPERO ORE ECCEDENTI</v>
      </c>
      <c r="L135" t="str">
        <f>""</f>
        <v/>
      </c>
      <c r="M135">
        <v>3</v>
      </c>
      <c r="N135" t="str">
        <f>"0:03"</f>
        <v>0:03</v>
      </c>
      <c r="O135">
        <v>1</v>
      </c>
      <c r="P135">
        <v>3</v>
      </c>
      <c r="Q135" t="str">
        <f>"0:03"</f>
        <v>0:03</v>
      </c>
      <c r="R135">
        <v>1</v>
      </c>
      <c r="S135" t="str">
        <f>""</f>
        <v/>
      </c>
      <c r="T135" t="str">
        <f>""</f>
        <v/>
      </c>
      <c r="W135" t="str">
        <f>""</f>
        <v/>
      </c>
      <c r="Y135" t="str">
        <f>""</f>
        <v/>
      </c>
      <c r="Z135" t="str">
        <f>""</f>
        <v/>
      </c>
    </row>
    <row r="136" spans="1:26" x14ac:dyDescent="0.25">
      <c r="A136">
        <v>105</v>
      </c>
      <c r="B136" t="str">
        <f t="shared" si="29"/>
        <v>LONGHI</v>
      </c>
      <c r="C136" t="str">
        <f t="shared" si="30"/>
        <v>ALESSIO</v>
      </c>
      <c r="D136" s="1">
        <v>45757</v>
      </c>
      <c r="E136" s="1">
        <v>45757</v>
      </c>
      <c r="F136">
        <v>100</v>
      </c>
      <c r="G136" s="1">
        <v>45757</v>
      </c>
      <c r="H136" s="1">
        <v>45757</v>
      </c>
      <c r="I136" t="str">
        <f t="shared" si="31"/>
        <v>1010</v>
      </c>
      <c r="J136" t="str">
        <f t="shared" si="32"/>
        <v>RECUPERO ORE ECCEDENTI</v>
      </c>
      <c r="L136" t="str">
        <f>""</f>
        <v/>
      </c>
      <c r="M136">
        <v>48</v>
      </c>
      <c r="N136" t="str">
        <f>"0:48"</f>
        <v>0:48</v>
      </c>
      <c r="O136">
        <v>1</v>
      </c>
      <c r="P136">
        <v>48</v>
      </c>
      <c r="Q136" t="str">
        <f>"0:48"</f>
        <v>0:48</v>
      </c>
      <c r="R136">
        <v>1</v>
      </c>
      <c r="S136" t="str">
        <f>""</f>
        <v/>
      </c>
      <c r="T136" t="str">
        <f>""</f>
        <v/>
      </c>
      <c r="W136" t="str">
        <f>""</f>
        <v/>
      </c>
      <c r="Y136" t="str">
        <f>""</f>
        <v/>
      </c>
      <c r="Z136" t="str">
        <f>""</f>
        <v/>
      </c>
    </row>
    <row r="137" spans="1:26" x14ac:dyDescent="0.25">
      <c r="A137">
        <v>105</v>
      </c>
      <c r="B137" t="str">
        <f t="shared" si="29"/>
        <v>LONGHI</v>
      </c>
      <c r="C137" t="str">
        <f t="shared" si="30"/>
        <v>ALESSIO</v>
      </c>
      <c r="D137" s="1">
        <v>45756</v>
      </c>
      <c r="E137" s="1">
        <v>45756</v>
      </c>
      <c r="F137">
        <v>100</v>
      </c>
      <c r="G137" s="1">
        <v>45756</v>
      </c>
      <c r="H137" s="1">
        <v>45756</v>
      </c>
      <c r="I137" t="str">
        <f t="shared" si="31"/>
        <v>1010</v>
      </c>
      <c r="J137" t="str">
        <f t="shared" si="32"/>
        <v>RECUPERO ORE ECCEDENTI</v>
      </c>
      <c r="L137" t="str">
        <f>""</f>
        <v/>
      </c>
      <c r="M137">
        <v>21</v>
      </c>
      <c r="N137" t="str">
        <f>"0:21"</f>
        <v>0:21</v>
      </c>
      <c r="O137">
        <v>1</v>
      </c>
      <c r="P137">
        <v>21</v>
      </c>
      <c r="Q137" t="str">
        <f>"0:21"</f>
        <v>0:21</v>
      </c>
      <c r="R137">
        <v>1</v>
      </c>
      <c r="S137" t="str">
        <f>""</f>
        <v/>
      </c>
      <c r="T137" t="str">
        <f>""</f>
        <v/>
      </c>
      <c r="W137" t="str">
        <f>""</f>
        <v/>
      </c>
      <c r="Y137" t="str">
        <f>""</f>
        <v/>
      </c>
      <c r="Z137" t="str">
        <f>""</f>
        <v/>
      </c>
    </row>
    <row r="138" spans="1:26" x14ac:dyDescent="0.25">
      <c r="A138">
        <v>105</v>
      </c>
      <c r="B138" t="str">
        <f t="shared" si="29"/>
        <v>LONGHI</v>
      </c>
      <c r="C138" t="str">
        <f t="shared" si="30"/>
        <v>ALESSIO</v>
      </c>
      <c r="D138" s="1">
        <v>45755</v>
      </c>
      <c r="E138" s="1">
        <v>45755</v>
      </c>
      <c r="F138">
        <v>100</v>
      </c>
      <c r="G138" s="1">
        <v>45755</v>
      </c>
      <c r="H138" s="1">
        <v>45755</v>
      </c>
      <c r="I138" t="str">
        <f t="shared" si="31"/>
        <v>1010</v>
      </c>
      <c r="J138" t="str">
        <f t="shared" si="32"/>
        <v>RECUPERO ORE ECCEDENTI</v>
      </c>
      <c r="L138" t="str">
        <f>""</f>
        <v/>
      </c>
      <c r="M138">
        <v>26</v>
      </c>
      <c r="N138" t="str">
        <f>"0:26"</f>
        <v>0:26</v>
      </c>
      <c r="O138">
        <v>1</v>
      </c>
      <c r="P138">
        <v>26</v>
      </c>
      <c r="Q138" t="str">
        <f>"0:26"</f>
        <v>0:26</v>
      </c>
      <c r="R138">
        <v>1</v>
      </c>
      <c r="S138" t="str">
        <f>""</f>
        <v/>
      </c>
      <c r="T138" t="str">
        <f>""</f>
        <v/>
      </c>
      <c r="W138" t="str">
        <f>""</f>
        <v/>
      </c>
      <c r="Y138" t="str">
        <f>""</f>
        <v/>
      </c>
      <c r="Z138" t="str">
        <f>""</f>
        <v/>
      </c>
    </row>
    <row r="139" spans="1:26" x14ac:dyDescent="0.25">
      <c r="A139">
        <v>105</v>
      </c>
      <c r="B139" t="str">
        <f t="shared" si="29"/>
        <v>LONGHI</v>
      </c>
      <c r="C139" t="str">
        <f t="shared" si="30"/>
        <v>ALESSIO</v>
      </c>
      <c r="D139" s="1">
        <v>45754</v>
      </c>
      <c r="E139" s="1">
        <v>45754</v>
      </c>
      <c r="F139">
        <v>100</v>
      </c>
      <c r="G139" s="1">
        <v>45754</v>
      </c>
      <c r="H139" s="1">
        <v>45754</v>
      </c>
      <c r="I139" t="str">
        <f t="shared" si="31"/>
        <v>1010</v>
      </c>
      <c r="J139" t="str">
        <f t="shared" si="32"/>
        <v>RECUPERO ORE ECCEDENTI</v>
      </c>
      <c r="L139" t="str">
        <f>""</f>
        <v/>
      </c>
      <c r="M139">
        <v>39</v>
      </c>
      <c r="N139" t="str">
        <f>"0:39"</f>
        <v>0:39</v>
      </c>
      <c r="O139">
        <v>1</v>
      </c>
      <c r="P139">
        <v>39</v>
      </c>
      <c r="Q139" t="str">
        <f>"0:39"</f>
        <v>0:39</v>
      </c>
      <c r="R139">
        <v>1</v>
      </c>
      <c r="S139" t="str">
        <f>""</f>
        <v/>
      </c>
      <c r="T139" t="str">
        <f>""</f>
        <v/>
      </c>
      <c r="W139" t="str">
        <f>""</f>
        <v/>
      </c>
      <c r="Y139" t="str">
        <f>""</f>
        <v/>
      </c>
      <c r="Z139" t="str">
        <f>""</f>
        <v/>
      </c>
    </row>
    <row r="140" spans="1:26" x14ac:dyDescent="0.25">
      <c r="A140">
        <v>105</v>
      </c>
      <c r="B140" t="str">
        <f t="shared" si="29"/>
        <v>LONGHI</v>
      </c>
      <c r="C140" t="str">
        <f t="shared" si="30"/>
        <v>ALESSIO</v>
      </c>
      <c r="D140" s="1">
        <v>45751</v>
      </c>
      <c r="E140" s="1">
        <v>45751</v>
      </c>
      <c r="F140">
        <v>100</v>
      </c>
      <c r="G140" s="1">
        <v>45751</v>
      </c>
      <c r="H140" s="1">
        <v>45751</v>
      </c>
      <c r="I140" t="str">
        <f t="shared" si="31"/>
        <v>1010</v>
      </c>
      <c r="J140" t="str">
        <f t="shared" si="32"/>
        <v>RECUPERO ORE ECCEDENTI</v>
      </c>
      <c r="L140" t="str">
        <f>""</f>
        <v/>
      </c>
      <c r="M140">
        <v>35</v>
      </c>
      <c r="N140" t="str">
        <f>"0:35"</f>
        <v>0:35</v>
      </c>
      <c r="O140">
        <v>1</v>
      </c>
      <c r="P140">
        <v>35</v>
      </c>
      <c r="Q140" t="str">
        <f>"0:35"</f>
        <v>0:35</v>
      </c>
      <c r="R140">
        <v>1</v>
      </c>
      <c r="S140" t="str">
        <f>""</f>
        <v/>
      </c>
      <c r="T140" t="str">
        <f>""</f>
        <v/>
      </c>
      <c r="W140" t="str">
        <f>""</f>
        <v/>
      </c>
      <c r="Y140" t="str">
        <f>""</f>
        <v/>
      </c>
      <c r="Z140" t="str">
        <f>""</f>
        <v/>
      </c>
    </row>
    <row r="141" spans="1:26" x14ac:dyDescent="0.25">
      <c r="A141">
        <v>105</v>
      </c>
      <c r="B141" t="str">
        <f t="shared" si="29"/>
        <v>LONGHI</v>
      </c>
      <c r="C141" t="str">
        <f t="shared" si="30"/>
        <v>ALESSIO</v>
      </c>
      <c r="D141" s="1">
        <v>45750</v>
      </c>
      <c r="E141" s="1">
        <v>45750</v>
      </c>
      <c r="F141">
        <v>100</v>
      </c>
      <c r="G141" s="1">
        <v>45750</v>
      </c>
      <c r="H141" s="1">
        <v>45750</v>
      </c>
      <c r="I141" t="str">
        <f t="shared" si="31"/>
        <v>1010</v>
      </c>
      <c r="J141" t="str">
        <f t="shared" si="32"/>
        <v>RECUPERO ORE ECCEDENTI</v>
      </c>
      <c r="L141" t="str">
        <f>""</f>
        <v/>
      </c>
      <c r="M141">
        <v>12</v>
      </c>
      <c r="N141" t="str">
        <f>"0:12"</f>
        <v>0:12</v>
      </c>
      <c r="O141">
        <v>1</v>
      </c>
      <c r="P141">
        <v>12</v>
      </c>
      <c r="Q141" t="str">
        <f>"0:12"</f>
        <v>0:12</v>
      </c>
      <c r="R141">
        <v>1</v>
      </c>
      <c r="S141" t="str">
        <f>""</f>
        <v/>
      </c>
      <c r="T141" t="str">
        <f>""</f>
        <v/>
      </c>
      <c r="W141" t="str">
        <f>""</f>
        <v/>
      </c>
      <c r="Y141" t="str">
        <f>""</f>
        <v/>
      </c>
      <c r="Z141" t="str">
        <f>""</f>
        <v/>
      </c>
    </row>
    <row r="142" spans="1:26" x14ac:dyDescent="0.25">
      <c r="A142">
        <v>105</v>
      </c>
      <c r="B142" t="str">
        <f t="shared" si="29"/>
        <v>LONGHI</v>
      </c>
      <c r="C142" t="str">
        <f t="shared" si="30"/>
        <v>ALESSIO</v>
      </c>
      <c r="D142" s="1">
        <v>45749</v>
      </c>
      <c r="E142" s="1">
        <v>45749</v>
      </c>
      <c r="F142">
        <v>100</v>
      </c>
      <c r="G142" s="1">
        <v>45749</v>
      </c>
      <c r="H142" s="1">
        <v>45749</v>
      </c>
      <c r="I142" t="str">
        <f t="shared" si="31"/>
        <v>1010</v>
      </c>
      <c r="J142" t="str">
        <f t="shared" si="32"/>
        <v>RECUPERO ORE ECCEDENTI</v>
      </c>
      <c r="L142" t="str">
        <f>""</f>
        <v/>
      </c>
      <c r="M142">
        <v>20</v>
      </c>
      <c r="N142" t="str">
        <f>"0:20"</f>
        <v>0:20</v>
      </c>
      <c r="O142">
        <v>1</v>
      </c>
      <c r="P142">
        <v>20</v>
      </c>
      <c r="Q142" t="str">
        <f>"0:20"</f>
        <v>0:20</v>
      </c>
      <c r="R142">
        <v>1</v>
      </c>
      <c r="S142" t="str">
        <f>""</f>
        <v/>
      </c>
      <c r="T142" t="str">
        <f>""</f>
        <v/>
      </c>
      <c r="W142" t="str">
        <f>""</f>
        <v/>
      </c>
      <c r="Y142" t="str">
        <f>""</f>
        <v/>
      </c>
      <c r="Z142" t="str">
        <f>""</f>
        <v/>
      </c>
    </row>
    <row r="143" spans="1:26" x14ac:dyDescent="0.25">
      <c r="A143">
        <v>105</v>
      </c>
      <c r="B143" t="str">
        <f t="shared" si="29"/>
        <v>LONGHI</v>
      </c>
      <c r="C143" t="str">
        <f t="shared" si="30"/>
        <v>ALESSIO</v>
      </c>
      <c r="D143" s="1">
        <v>45748</v>
      </c>
      <c r="E143" s="1">
        <v>45748</v>
      </c>
      <c r="F143">
        <v>100</v>
      </c>
      <c r="G143" s="1">
        <v>45748</v>
      </c>
      <c r="H143" s="1">
        <v>45748</v>
      </c>
      <c r="I143" t="str">
        <f t="shared" si="31"/>
        <v>1010</v>
      </c>
      <c r="J143" t="str">
        <f t="shared" si="32"/>
        <v>RECUPERO ORE ECCEDENTI</v>
      </c>
      <c r="L143" t="str">
        <f>""</f>
        <v/>
      </c>
      <c r="M143">
        <v>15</v>
      </c>
      <c r="N143" t="str">
        <f>"0:15"</f>
        <v>0:15</v>
      </c>
      <c r="O143">
        <v>1</v>
      </c>
      <c r="P143">
        <v>15</v>
      </c>
      <c r="Q143" t="str">
        <f>"0:15"</f>
        <v>0:15</v>
      </c>
      <c r="R143">
        <v>1</v>
      </c>
      <c r="S143" t="str">
        <f>""</f>
        <v/>
      </c>
      <c r="T143" t="str">
        <f>""</f>
        <v/>
      </c>
      <c r="W143" t="str">
        <f>""</f>
        <v/>
      </c>
      <c r="Y143" t="str">
        <f>""</f>
        <v/>
      </c>
      <c r="Z143" t="str">
        <f>""</f>
        <v/>
      </c>
    </row>
    <row r="144" spans="1:26" x14ac:dyDescent="0.25">
      <c r="A144">
        <v>137</v>
      </c>
      <c r="B144" t="str">
        <f t="shared" ref="B144:B149" si="33">"PINZANI"</f>
        <v>PINZANI</v>
      </c>
      <c r="C144" t="str">
        <f t="shared" ref="C144:C149" si="34">"PILADE"</f>
        <v>PILADE</v>
      </c>
      <c r="D144" s="1">
        <v>45805</v>
      </c>
      <c r="E144" s="1">
        <v>45805</v>
      </c>
      <c r="F144">
        <v>100</v>
      </c>
      <c r="G144" s="1">
        <v>45805</v>
      </c>
      <c r="H144" s="1">
        <v>45805</v>
      </c>
      <c r="I144" t="str">
        <f>"3007"</f>
        <v>3007</v>
      </c>
      <c r="J144" t="str">
        <f>"PERM. RETRIBUITO MOTIVI PERS. FAMIGLIARI INTERA GIORNATA"</f>
        <v>PERM. RETRIBUITO MOTIVI PERS. FAMIGLIARI INTERA GIORNATA</v>
      </c>
      <c r="L144" t="str">
        <f>""</f>
        <v/>
      </c>
      <c r="M144">
        <v>0</v>
      </c>
      <c r="N144" t="str">
        <f>"0:00"</f>
        <v>0:00</v>
      </c>
      <c r="O144">
        <v>1</v>
      </c>
      <c r="P144">
        <v>0</v>
      </c>
      <c r="Q144" t="str">
        <f>"0:00"</f>
        <v>0:00</v>
      </c>
      <c r="R144">
        <v>1</v>
      </c>
      <c r="S144" t="str">
        <f>""</f>
        <v/>
      </c>
      <c r="T144" t="str">
        <f>""</f>
        <v/>
      </c>
      <c r="W144" t="str">
        <f>""</f>
        <v/>
      </c>
      <c r="Y144" t="str">
        <f>""</f>
        <v/>
      </c>
      <c r="Z144" t="str">
        <f>""</f>
        <v/>
      </c>
    </row>
    <row r="145" spans="1:26" x14ac:dyDescent="0.25">
      <c r="A145">
        <v>137</v>
      </c>
      <c r="B145" t="str">
        <f t="shared" si="33"/>
        <v>PINZANI</v>
      </c>
      <c r="C145" t="str">
        <f t="shared" si="34"/>
        <v>PILADE</v>
      </c>
      <c r="D145" s="1">
        <v>45793</v>
      </c>
      <c r="E145" s="1">
        <v>45793</v>
      </c>
      <c r="F145">
        <v>100</v>
      </c>
      <c r="G145" s="1">
        <v>45793</v>
      </c>
      <c r="H145" s="1">
        <v>45793</v>
      </c>
      <c r="I145" t="str">
        <f>"1000"</f>
        <v>1000</v>
      </c>
      <c r="J145" t="str">
        <f>"FERIE"</f>
        <v>FERIE</v>
      </c>
      <c r="L145" t="str">
        <f>""</f>
        <v/>
      </c>
      <c r="M145">
        <v>0</v>
      </c>
      <c r="N145" t="str">
        <f>"0:00"</f>
        <v>0:00</v>
      </c>
      <c r="O145">
        <v>1</v>
      </c>
      <c r="P145">
        <v>0</v>
      </c>
      <c r="Q145" t="str">
        <f>"0:00"</f>
        <v>0:00</v>
      </c>
      <c r="R145">
        <v>1</v>
      </c>
      <c r="S145" t="str">
        <f>""</f>
        <v/>
      </c>
      <c r="T145" t="str">
        <f>""</f>
        <v/>
      </c>
      <c r="W145" t="str">
        <f>""</f>
        <v/>
      </c>
      <c r="Y145" t="str">
        <f>""</f>
        <v/>
      </c>
      <c r="Z145" t="str">
        <f>""</f>
        <v/>
      </c>
    </row>
    <row r="146" spans="1:26" x14ac:dyDescent="0.25">
      <c r="A146">
        <v>137</v>
      </c>
      <c r="B146" t="str">
        <f t="shared" si="33"/>
        <v>PINZANI</v>
      </c>
      <c r="C146" t="str">
        <f t="shared" si="34"/>
        <v>PILADE</v>
      </c>
      <c r="D146" s="1">
        <v>45779</v>
      </c>
      <c r="E146" s="1">
        <v>45779</v>
      </c>
      <c r="F146">
        <v>100</v>
      </c>
      <c r="G146" s="1">
        <v>45779</v>
      </c>
      <c r="H146" s="1">
        <v>45779</v>
      </c>
      <c r="I146" t="str">
        <f>"1000"</f>
        <v>1000</v>
      </c>
      <c r="J146" t="str">
        <f>"FERIE"</f>
        <v>FERIE</v>
      </c>
      <c r="L146" t="str">
        <f>""</f>
        <v/>
      </c>
      <c r="M146">
        <v>0</v>
      </c>
      <c r="N146" t="str">
        <f>"0:00"</f>
        <v>0:00</v>
      </c>
      <c r="O146">
        <v>1</v>
      </c>
      <c r="P146">
        <v>0</v>
      </c>
      <c r="Q146" t="str">
        <f>"0:00"</f>
        <v>0:00</v>
      </c>
      <c r="R146">
        <v>1</v>
      </c>
      <c r="S146" t="str">
        <f>""</f>
        <v/>
      </c>
      <c r="T146" t="str">
        <f>""</f>
        <v/>
      </c>
      <c r="W146" t="str">
        <f>""</f>
        <v/>
      </c>
      <c r="Y146" t="str">
        <f>""</f>
        <v/>
      </c>
      <c r="Z146" t="str">
        <f>""</f>
        <v/>
      </c>
    </row>
    <row r="147" spans="1:26" x14ac:dyDescent="0.25">
      <c r="A147">
        <v>137</v>
      </c>
      <c r="B147" t="str">
        <f t="shared" si="33"/>
        <v>PINZANI</v>
      </c>
      <c r="C147" t="str">
        <f t="shared" si="34"/>
        <v>PILADE</v>
      </c>
      <c r="D147" s="1">
        <v>45775</v>
      </c>
      <c r="E147" s="1">
        <v>45775</v>
      </c>
      <c r="F147">
        <v>100</v>
      </c>
      <c r="G147" s="1">
        <v>45775</v>
      </c>
      <c r="H147" s="1">
        <v>45775</v>
      </c>
      <c r="I147" t="str">
        <f>"3007"</f>
        <v>3007</v>
      </c>
      <c r="J147" t="str">
        <f>"PERM. RETRIBUITO MOTIVI PERS. FAMIGLIARI INTERA GIORNATA"</f>
        <v>PERM. RETRIBUITO MOTIVI PERS. FAMIGLIARI INTERA GIORNATA</v>
      </c>
      <c r="L147" t="str">
        <f>""</f>
        <v/>
      </c>
      <c r="M147">
        <v>0</v>
      </c>
      <c r="N147" t="str">
        <f>"0:00"</f>
        <v>0:00</v>
      </c>
      <c r="O147">
        <v>1</v>
      </c>
      <c r="P147">
        <v>0</v>
      </c>
      <c r="Q147" t="str">
        <f>"0:00"</f>
        <v>0:00</v>
      </c>
      <c r="R147">
        <v>1</v>
      </c>
      <c r="S147" t="str">
        <f>""</f>
        <v/>
      </c>
      <c r="T147" t="str">
        <f>""</f>
        <v/>
      </c>
      <c r="W147" t="str">
        <f>""</f>
        <v/>
      </c>
      <c r="Y147" t="str">
        <f>""</f>
        <v/>
      </c>
      <c r="Z147" t="str">
        <f>""</f>
        <v/>
      </c>
    </row>
    <row r="148" spans="1:26" x14ac:dyDescent="0.25">
      <c r="A148">
        <v>137</v>
      </c>
      <c r="B148" t="str">
        <f t="shared" si="33"/>
        <v>PINZANI</v>
      </c>
      <c r="C148" t="str">
        <f t="shared" si="34"/>
        <v>PILADE</v>
      </c>
      <c r="D148" s="1">
        <v>45769</v>
      </c>
      <c r="E148" s="1">
        <v>45769</v>
      </c>
      <c r="F148">
        <v>100</v>
      </c>
      <c r="G148" s="1">
        <v>45769</v>
      </c>
      <c r="H148" s="1">
        <v>45769</v>
      </c>
      <c r="I148" t="str">
        <f>"1000"</f>
        <v>1000</v>
      </c>
      <c r="J148" t="str">
        <f>"FERIE"</f>
        <v>FERIE</v>
      </c>
      <c r="L148" t="str">
        <f>""</f>
        <v/>
      </c>
      <c r="M148">
        <v>0</v>
      </c>
      <c r="N148" t="str">
        <f>"0:00"</f>
        <v>0:00</v>
      </c>
      <c r="O148">
        <v>1</v>
      </c>
      <c r="P148">
        <v>0</v>
      </c>
      <c r="Q148" t="str">
        <f>"0:00"</f>
        <v>0:00</v>
      </c>
      <c r="R148">
        <v>1</v>
      </c>
      <c r="S148" t="str">
        <f>""</f>
        <v/>
      </c>
      <c r="T148" t="str">
        <f>""</f>
        <v/>
      </c>
      <c r="W148" t="str">
        <f>""</f>
        <v/>
      </c>
      <c r="Y148" t="str">
        <f>""</f>
        <v/>
      </c>
      <c r="Z148" t="str">
        <f>""</f>
        <v/>
      </c>
    </row>
    <row r="149" spans="1:26" x14ac:dyDescent="0.25">
      <c r="A149">
        <v>137</v>
      </c>
      <c r="B149" t="str">
        <f t="shared" si="33"/>
        <v>PINZANI</v>
      </c>
      <c r="C149" t="str">
        <f t="shared" si="34"/>
        <v>PILADE</v>
      </c>
      <c r="D149" s="1">
        <v>45763</v>
      </c>
      <c r="E149" s="1">
        <v>45763</v>
      </c>
      <c r="F149">
        <v>100</v>
      </c>
      <c r="G149" s="1">
        <v>45763</v>
      </c>
      <c r="H149" s="1">
        <v>45763</v>
      </c>
      <c r="I149" t="str">
        <f>"3006"</f>
        <v>3006</v>
      </c>
      <c r="J149" t="str">
        <f>"PERM. RETRIBUITO PER MOTIVI PERSONALI/FAMIGLIARI ORE"</f>
        <v>PERM. RETRIBUITO PER MOTIVI PERSONALI/FAMIGLIARI ORE</v>
      </c>
      <c r="L149" t="str">
        <f>""</f>
        <v/>
      </c>
      <c r="M149">
        <v>240</v>
      </c>
      <c r="N149" t="str">
        <f>"4:00"</f>
        <v>4:00</v>
      </c>
      <c r="O149">
        <v>1</v>
      </c>
      <c r="P149">
        <v>240</v>
      </c>
      <c r="Q149" t="str">
        <f>"4:00"</f>
        <v>4:00</v>
      </c>
      <c r="R149">
        <v>1</v>
      </c>
      <c r="S149" t="str">
        <f>""</f>
        <v/>
      </c>
      <c r="T149" t="str">
        <f>""</f>
        <v/>
      </c>
      <c r="V149">
        <v>623</v>
      </c>
      <c r="W149" t="str">
        <f>"10:23"</f>
        <v>10:23</v>
      </c>
      <c r="X149">
        <v>863</v>
      </c>
      <c r="Y149" t="str">
        <f>"14:23"</f>
        <v>14:23</v>
      </c>
      <c r="Z149" t="str">
        <f>""</f>
        <v/>
      </c>
    </row>
    <row r="150" spans="1:26" x14ac:dyDescent="0.25">
      <c r="A150">
        <v>138</v>
      </c>
      <c r="B150" t="str">
        <f t="shared" ref="B150:B161" si="35">"POGGIALI"</f>
        <v>POGGIALI</v>
      </c>
      <c r="C150" t="str">
        <f t="shared" ref="C150:C161" si="36">"ALESSIO"</f>
        <v>ALESSIO</v>
      </c>
      <c r="D150" s="1">
        <v>45833</v>
      </c>
      <c r="E150" s="1">
        <v>45833</v>
      </c>
      <c r="F150">
        <v>100</v>
      </c>
      <c r="G150" s="1">
        <v>45833</v>
      </c>
      <c r="H150" s="1">
        <v>45833</v>
      </c>
      <c r="I150" t="str">
        <f>"3007"</f>
        <v>3007</v>
      </c>
      <c r="J150" t="str">
        <f>"PERM. RETRIBUITO MOTIVI PERS. FAMIGLIARI INTERA GIORNATA"</f>
        <v>PERM. RETRIBUITO MOTIVI PERS. FAMIGLIARI INTERA GIORNATA</v>
      </c>
      <c r="L150" t="str">
        <f>""</f>
        <v/>
      </c>
      <c r="M150">
        <v>0</v>
      </c>
      <c r="N150" t="str">
        <f>"0:00"</f>
        <v>0:00</v>
      </c>
      <c r="O150">
        <v>1</v>
      </c>
      <c r="P150">
        <v>0</v>
      </c>
      <c r="Q150" t="str">
        <f>"0:00"</f>
        <v>0:00</v>
      </c>
      <c r="R150">
        <v>1</v>
      </c>
      <c r="S150" t="str">
        <f>""</f>
        <v/>
      </c>
      <c r="T150" t="str">
        <f>""</f>
        <v/>
      </c>
      <c r="W150" t="str">
        <f>""</f>
        <v/>
      </c>
      <c r="Y150" t="str">
        <f>""</f>
        <v/>
      </c>
      <c r="Z150" t="str">
        <f>""</f>
        <v/>
      </c>
    </row>
    <row r="151" spans="1:26" x14ac:dyDescent="0.25">
      <c r="A151">
        <v>138</v>
      </c>
      <c r="B151" t="str">
        <f t="shared" si="35"/>
        <v>POGGIALI</v>
      </c>
      <c r="C151" t="str">
        <f t="shared" si="36"/>
        <v>ALESSIO</v>
      </c>
      <c r="D151" s="1">
        <v>45817</v>
      </c>
      <c r="E151" s="1">
        <v>45824</v>
      </c>
      <c r="F151">
        <v>100</v>
      </c>
      <c r="G151" s="1">
        <v>45817</v>
      </c>
      <c r="H151" s="1">
        <v>45824</v>
      </c>
      <c r="I151" t="str">
        <f>"1000"</f>
        <v>1000</v>
      </c>
      <c r="J151" t="str">
        <f>"FERIE"</f>
        <v>FERIE</v>
      </c>
      <c r="L151" t="str">
        <f>""</f>
        <v/>
      </c>
      <c r="M151">
        <v>0</v>
      </c>
      <c r="N151" t="str">
        <f>"0:00"</f>
        <v>0:00</v>
      </c>
      <c r="O151">
        <v>6</v>
      </c>
      <c r="P151">
        <v>0</v>
      </c>
      <c r="Q151" t="str">
        <f>"0:00"</f>
        <v>0:00</v>
      </c>
      <c r="R151">
        <v>6</v>
      </c>
      <c r="S151" t="str">
        <f>""</f>
        <v/>
      </c>
      <c r="T151" t="str">
        <f>""</f>
        <v/>
      </c>
      <c r="W151" t="str">
        <f>""</f>
        <v/>
      </c>
      <c r="Y151" t="str">
        <f>""</f>
        <v/>
      </c>
      <c r="Z151" t="str">
        <f>""</f>
        <v/>
      </c>
    </row>
    <row r="152" spans="1:26" x14ac:dyDescent="0.25">
      <c r="A152">
        <v>138</v>
      </c>
      <c r="B152" t="str">
        <f t="shared" si="35"/>
        <v>POGGIALI</v>
      </c>
      <c r="C152" t="str">
        <f t="shared" si="36"/>
        <v>ALESSIO</v>
      </c>
      <c r="D152" s="1">
        <v>45813</v>
      </c>
      <c r="E152" s="1">
        <v>45813</v>
      </c>
      <c r="F152">
        <v>100</v>
      </c>
      <c r="G152" s="1">
        <v>45813</v>
      </c>
      <c r="H152" s="1">
        <v>45813</v>
      </c>
      <c r="I152" t="str">
        <f>"5061"</f>
        <v>5061</v>
      </c>
      <c r="J152" t="str">
        <f>"PERMESSO BREVE (36H.)"</f>
        <v>PERMESSO BREVE (36H.)</v>
      </c>
      <c r="L152" t="str">
        <f>""</f>
        <v/>
      </c>
      <c r="M152">
        <v>28</v>
      </c>
      <c r="N152" t="str">
        <f>"0:28"</f>
        <v>0:28</v>
      </c>
      <c r="O152">
        <v>1</v>
      </c>
      <c r="P152">
        <v>28</v>
      </c>
      <c r="Q152" t="str">
        <f>"0:28"</f>
        <v>0:28</v>
      </c>
      <c r="R152">
        <v>1</v>
      </c>
      <c r="S152" t="str">
        <f>""</f>
        <v/>
      </c>
      <c r="T152" t="str">
        <f>""</f>
        <v/>
      </c>
      <c r="V152">
        <v>510</v>
      </c>
      <c r="W152" t="str">
        <f>"8:30"</f>
        <v>8:30</v>
      </c>
      <c r="X152">
        <v>538</v>
      </c>
      <c r="Y152" t="str">
        <f>"8:58"</f>
        <v>8:58</v>
      </c>
      <c r="Z152" t="str">
        <f>""</f>
        <v/>
      </c>
    </row>
    <row r="153" spans="1:26" x14ac:dyDescent="0.25">
      <c r="A153">
        <v>138</v>
      </c>
      <c r="B153" t="str">
        <f t="shared" si="35"/>
        <v>POGGIALI</v>
      </c>
      <c r="C153" t="str">
        <f t="shared" si="36"/>
        <v>ALESSIO</v>
      </c>
      <c r="D153" s="1">
        <v>45807</v>
      </c>
      <c r="E153" s="1">
        <v>45807</v>
      </c>
      <c r="F153">
        <v>100</v>
      </c>
      <c r="G153" s="1">
        <v>45807</v>
      </c>
      <c r="H153" s="1">
        <v>45807</v>
      </c>
      <c r="I153" t="str">
        <f>"3010"</f>
        <v>3010</v>
      </c>
      <c r="J153" t="str">
        <f>"PERM. RETRIBUITO VISITE,TERAPIE ART. 35 AD ORE"</f>
        <v>PERM. RETRIBUITO VISITE,TERAPIE ART. 35 AD ORE</v>
      </c>
      <c r="L153" t="str">
        <f>""</f>
        <v/>
      </c>
      <c r="M153">
        <v>130</v>
      </c>
      <c r="N153" t="str">
        <f>"2:10"</f>
        <v>2:10</v>
      </c>
      <c r="O153">
        <v>1</v>
      </c>
      <c r="P153">
        <v>130</v>
      </c>
      <c r="Q153" t="str">
        <f>"2:10"</f>
        <v>2:10</v>
      </c>
      <c r="R153">
        <v>1</v>
      </c>
      <c r="S153" t="str">
        <f>""</f>
        <v/>
      </c>
      <c r="T153" t="str">
        <f>""</f>
        <v/>
      </c>
      <c r="V153">
        <v>450</v>
      </c>
      <c r="W153" t="str">
        <f>"7:30"</f>
        <v>7:30</v>
      </c>
      <c r="X153">
        <v>580</v>
      </c>
      <c r="Y153" t="str">
        <f>"9:40"</f>
        <v>9:40</v>
      </c>
      <c r="Z153" t="str">
        <f>""</f>
        <v/>
      </c>
    </row>
    <row r="154" spans="1:26" x14ac:dyDescent="0.25">
      <c r="A154">
        <v>138</v>
      </c>
      <c r="B154" t="str">
        <f t="shared" si="35"/>
        <v>POGGIALI</v>
      </c>
      <c r="C154" t="str">
        <f t="shared" si="36"/>
        <v>ALESSIO</v>
      </c>
      <c r="D154" s="1">
        <v>45800</v>
      </c>
      <c r="E154" s="1">
        <v>45800</v>
      </c>
      <c r="F154">
        <v>100</v>
      </c>
      <c r="G154" s="1">
        <v>45800</v>
      </c>
      <c r="H154" s="1">
        <v>45800</v>
      </c>
      <c r="I154" t="str">
        <f>"3006"</f>
        <v>3006</v>
      </c>
      <c r="J154" t="str">
        <f>"PERM. RETRIBUITO PER MOTIVI PERSONALI/FAMIGLIARI ORE"</f>
        <v>PERM. RETRIBUITO PER MOTIVI PERSONALI/FAMIGLIARI ORE</v>
      </c>
      <c r="L154" t="str">
        <f>""</f>
        <v/>
      </c>
      <c r="M154">
        <v>60</v>
      </c>
      <c r="N154" t="str">
        <f>"1:00"</f>
        <v>1:00</v>
      </c>
      <c r="O154">
        <v>1</v>
      </c>
      <c r="P154">
        <v>60</v>
      </c>
      <c r="Q154" t="str">
        <f>"1:00"</f>
        <v>1:00</v>
      </c>
      <c r="R154">
        <v>1</v>
      </c>
      <c r="S154" t="str">
        <f>""</f>
        <v/>
      </c>
      <c r="T154" t="str">
        <f>""</f>
        <v/>
      </c>
      <c r="W154" t="str">
        <f>""</f>
        <v/>
      </c>
      <c r="Y154" t="str">
        <f>""</f>
        <v/>
      </c>
      <c r="Z154" t="str">
        <f>""</f>
        <v/>
      </c>
    </row>
    <row r="155" spans="1:26" x14ac:dyDescent="0.25">
      <c r="A155">
        <v>138</v>
      </c>
      <c r="B155" t="str">
        <f t="shared" si="35"/>
        <v>POGGIALI</v>
      </c>
      <c r="C155" t="str">
        <f t="shared" si="36"/>
        <v>ALESSIO</v>
      </c>
      <c r="D155" s="1">
        <v>45782</v>
      </c>
      <c r="E155" s="1">
        <v>45782</v>
      </c>
      <c r="F155">
        <v>100</v>
      </c>
      <c r="G155" s="1">
        <v>45782</v>
      </c>
      <c r="H155" s="1">
        <v>45782</v>
      </c>
      <c r="I155" t="str">
        <f>"3010"</f>
        <v>3010</v>
      </c>
      <c r="J155" t="str">
        <f>"PERM. RETRIBUITO VISITE,TERAPIE ART. 35 AD ORE"</f>
        <v>PERM. RETRIBUITO VISITE,TERAPIE ART. 35 AD ORE</v>
      </c>
      <c r="L155" t="str">
        <f>""</f>
        <v/>
      </c>
      <c r="M155">
        <v>138</v>
      </c>
      <c r="N155" t="str">
        <f>"2:18"</f>
        <v>2:18</v>
      </c>
      <c r="O155">
        <v>1</v>
      </c>
      <c r="P155">
        <v>138</v>
      </c>
      <c r="Q155" t="str">
        <f>"2:18"</f>
        <v>2:18</v>
      </c>
      <c r="R155">
        <v>1</v>
      </c>
      <c r="S155" t="str">
        <f>""</f>
        <v/>
      </c>
      <c r="T155" t="str">
        <f>""</f>
        <v/>
      </c>
      <c r="V155">
        <v>450</v>
      </c>
      <c r="W155" t="str">
        <f>"7:30"</f>
        <v>7:30</v>
      </c>
      <c r="X155">
        <v>588</v>
      </c>
      <c r="Y155" t="str">
        <f>"9:48"</f>
        <v>9:48</v>
      </c>
      <c r="Z155" t="str">
        <f>""</f>
        <v/>
      </c>
    </row>
    <row r="156" spans="1:26" x14ac:dyDescent="0.25">
      <c r="A156">
        <v>138</v>
      </c>
      <c r="B156" t="str">
        <f t="shared" si="35"/>
        <v>POGGIALI</v>
      </c>
      <c r="C156" t="str">
        <f t="shared" si="36"/>
        <v>ALESSIO</v>
      </c>
      <c r="D156" s="1">
        <v>45779</v>
      </c>
      <c r="E156" s="1">
        <v>45779</v>
      </c>
      <c r="F156">
        <v>100</v>
      </c>
      <c r="G156" s="1">
        <v>45779</v>
      </c>
      <c r="H156" s="1">
        <v>45779</v>
      </c>
      <c r="I156" t="str">
        <f>"1000"</f>
        <v>1000</v>
      </c>
      <c r="J156" t="str">
        <f>"FERIE"</f>
        <v>FERIE</v>
      </c>
      <c r="L156" t="str">
        <f>""</f>
        <v/>
      </c>
      <c r="M156">
        <v>0</v>
      </c>
      <c r="N156" t="str">
        <f>"0:00"</f>
        <v>0:00</v>
      </c>
      <c r="O156">
        <v>1</v>
      </c>
      <c r="P156">
        <v>0</v>
      </c>
      <c r="Q156" t="str">
        <f>"0:00"</f>
        <v>0:00</v>
      </c>
      <c r="R156">
        <v>1</v>
      </c>
      <c r="S156" t="str">
        <f>""</f>
        <v/>
      </c>
      <c r="T156" t="str">
        <f>""</f>
        <v/>
      </c>
      <c r="W156" t="str">
        <f>""</f>
        <v/>
      </c>
      <c r="Y156" t="str">
        <f>""</f>
        <v/>
      </c>
      <c r="Z156" t="str">
        <f>""</f>
        <v/>
      </c>
    </row>
    <row r="157" spans="1:26" x14ac:dyDescent="0.25">
      <c r="A157">
        <v>138</v>
      </c>
      <c r="B157" t="str">
        <f t="shared" si="35"/>
        <v>POGGIALI</v>
      </c>
      <c r="C157" t="str">
        <f t="shared" si="36"/>
        <v>ALESSIO</v>
      </c>
      <c r="D157" s="1">
        <v>45769</v>
      </c>
      <c r="E157" s="1">
        <v>45769</v>
      </c>
      <c r="F157">
        <v>100</v>
      </c>
      <c r="G157" s="1">
        <v>45769</v>
      </c>
      <c r="H157" s="1">
        <v>45769</v>
      </c>
      <c r="I157" t="str">
        <f>"1000"</f>
        <v>1000</v>
      </c>
      <c r="J157" t="str">
        <f>"FERIE"</f>
        <v>FERIE</v>
      </c>
      <c r="L157" t="str">
        <f>""</f>
        <v/>
      </c>
      <c r="M157">
        <v>0</v>
      </c>
      <c r="N157" t="str">
        <f>"0:00"</f>
        <v>0:00</v>
      </c>
      <c r="O157">
        <v>1</v>
      </c>
      <c r="P157">
        <v>0</v>
      </c>
      <c r="Q157" t="str">
        <f>"0:00"</f>
        <v>0:00</v>
      </c>
      <c r="R157">
        <v>1</v>
      </c>
      <c r="S157" t="str">
        <f>""</f>
        <v/>
      </c>
      <c r="T157" t="str">
        <f>""</f>
        <v/>
      </c>
      <c r="W157" t="str">
        <f>""</f>
        <v/>
      </c>
      <c r="Y157" t="str">
        <f>""</f>
        <v/>
      </c>
      <c r="Z157" t="str">
        <f>""</f>
        <v/>
      </c>
    </row>
    <row r="158" spans="1:26" x14ac:dyDescent="0.25">
      <c r="A158">
        <v>138</v>
      </c>
      <c r="B158" t="str">
        <f t="shared" si="35"/>
        <v>POGGIALI</v>
      </c>
      <c r="C158" t="str">
        <f t="shared" si="36"/>
        <v>ALESSIO</v>
      </c>
      <c r="D158" s="1">
        <v>45764</v>
      </c>
      <c r="E158" s="1">
        <v>45764</v>
      </c>
      <c r="F158">
        <v>100</v>
      </c>
      <c r="G158" s="1">
        <v>45764</v>
      </c>
      <c r="H158" s="1">
        <v>45764</v>
      </c>
      <c r="I158" t="str">
        <f>"3006"</f>
        <v>3006</v>
      </c>
      <c r="J158" t="str">
        <f>"PERM. RETRIBUITO PER MOTIVI PERSONALI/FAMIGLIARI ORE"</f>
        <v>PERM. RETRIBUITO PER MOTIVI PERSONALI/FAMIGLIARI ORE</v>
      </c>
      <c r="L158" t="str">
        <f>""</f>
        <v/>
      </c>
      <c r="M158">
        <v>180</v>
      </c>
      <c r="N158" t="str">
        <f>"3:00"</f>
        <v>3:00</v>
      </c>
      <c r="O158">
        <v>1</v>
      </c>
      <c r="P158">
        <v>180</v>
      </c>
      <c r="Q158" t="str">
        <f>"3:00"</f>
        <v>3:00</v>
      </c>
      <c r="R158">
        <v>1</v>
      </c>
      <c r="S158" t="str">
        <f>""</f>
        <v/>
      </c>
      <c r="T158" t="str">
        <f>""</f>
        <v/>
      </c>
      <c r="W158" t="str">
        <f>""</f>
        <v/>
      </c>
      <c r="Y158" t="str">
        <f>""</f>
        <v/>
      </c>
      <c r="Z158" t="str">
        <f>""</f>
        <v/>
      </c>
    </row>
    <row r="159" spans="1:26" x14ac:dyDescent="0.25">
      <c r="A159">
        <v>138</v>
      </c>
      <c r="B159" t="str">
        <f t="shared" si="35"/>
        <v>POGGIALI</v>
      </c>
      <c r="C159" t="str">
        <f t="shared" si="36"/>
        <v>ALESSIO</v>
      </c>
      <c r="D159" s="1">
        <v>45761</v>
      </c>
      <c r="E159" s="1">
        <v>45761</v>
      </c>
      <c r="F159">
        <v>100</v>
      </c>
      <c r="G159" s="1">
        <v>45761</v>
      </c>
      <c r="H159" s="1">
        <v>45761</v>
      </c>
      <c r="I159" t="str">
        <f>"3010"</f>
        <v>3010</v>
      </c>
      <c r="J159" t="str">
        <f>"PERM. RETRIBUITO VISITE,TERAPIE ART. 35 AD ORE"</f>
        <v>PERM. RETRIBUITO VISITE,TERAPIE ART. 35 AD ORE</v>
      </c>
      <c r="L159" t="str">
        <f>""</f>
        <v/>
      </c>
      <c r="M159">
        <v>180</v>
      </c>
      <c r="N159" t="str">
        <f>"3:00"</f>
        <v>3:00</v>
      </c>
      <c r="O159">
        <v>1</v>
      </c>
      <c r="P159">
        <v>180</v>
      </c>
      <c r="Q159" t="str">
        <f>"3:00"</f>
        <v>3:00</v>
      </c>
      <c r="R159">
        <v>1</v>
      </c>
      <c r="S159" t="str">
        <f>""</f>
        <v/>
      </c>
      <c r="T159" t="str">
        <f>""</f>
        <v/>
      </c>
      <c r="W159" t="str">
        <f>""</f>
        <v/>
      </c>
      <c r="Y159" t="str">
        <f>""</f>
        <v/>
      </c>
      <c r="Z159" t="str">
        <f>""</f>
        <v/>
      </c>
    </row>
    <row r="160" spans="1:26" x14ac:dyDescent="0.25">
      <c r="A160">
        <v>138</v>
      </c>
      <c r="B160" t="str">
        <f t="shared" si="35"/>
        <v>POGGIALI</v>
      </c>
      <c r="C160" t="str">
        <f t="shared" si="36"/>
        <v>ALESSIO</v>
      </c>
      <c r="D160" s="1">
        <v>45750</v>
      </c>
      <c r="E160" s="1">
        <v>45750</v>
      </c>
      <c r="F160">
        <v>100</v>
      </c>
      <c r="G160" s="1">
        <v>45750</v>
      </c>
      <c r="H160" s="1">
        <v>45750</v>
      </c>
      <c r="I160" t="str">
        <f>"1000"</f>
        <v>1000</v>
      </c>
      <c r="J160" t="str">
        <f>"FERIE"</f>
        <v>FERIE</v>
      </c>
      <c r="L160" t="str">
        <f>""</f>
        <v/>
      </c>
      <c r="M160">
        <v>0</v>
      </c>
      <c r="N160" t="str">
        <f>"0:00"</f>
        <v>0:00</v>
      </c>
      <c r="O160">
        <v>1</v>
      </c>
      <c r="P160">
        <v>0</v>
      </c>
      <c r="Q160" t="str">
        <f>"0:00"</f>
        <v>0:00</v>
      </c>
      <c r="R160">
        <v>1</v>
      </c>
      <c r="S160" t="str">
        <f>""</f>
        <v/>
      </c>
      <c r="T160" t="str">
        <f>""</f>
        <v/>
      </c>
      <c r="W160" t="str">
        <f>""</f>
        <v/>
      </c>
      <c r="Y160" t="str">
        <f>""</f>
        <v/>
      </c>
      <c r="Z160" t="str">
        <f>""</f>
        <v/>
      </c>
    </row>
    <row r="161" spans="1:26" x14ac:dyDescent="0.25">
      <c r="A161">
        <v>138</v>
      </c>
      <c r="B161" t="str">
        <f t="shared" si="35"/>
        <v>POGGIALI</v>
      </c>
      <c r="C161" t="str">
        <f t="shared" si="36"/>
        <v>ALESSIO</v>
      </c>
      <c r="D161" s="1">
        <v>45749</v>
      </c>
      <c r="E161" s="1">
        <v>45749</v>
      </c>
      <c r="F161">
        <v>100</v>
      </c>
      <c r="G161" s="1">
        <v>45749</v>
      </c>
      <c r="H161" s="1">
        <v>45749</v>
      </c>
      <c r="I161" t="str">
        <f>"3010"</f>
        <v>3010</v>
      </c>
      <c r="J161" t="str">
        <f>"PERM. RETRIBUITO VISITE,TERAPIE ART. 35 AD ORE"</f>
        <v>PERM. RETRIBUITO VISITE,TERAPIE ART. 35 AD ORE</v>
      </c>
      <c r="L161" t="str">
        <f>""</f>
        <v/>
      </c>
      <c r="M161">
        <v>190</v>
      </c>
      <c r="N161" t="str">
        <f>"3:10"</f>
        <v>3:10</v>
      </c>
      <c r="O161">
        <v>1</v>
      </c>
      <c r="P161">
        <v>190</v>
      </c>
      <c r="Q161" t="str">
        <f>"3:10"</f>
        <v>3:10</v>
      </c>
      <c r="R161">
        <v>1</v>
      </c>
      <c r="S161" t="str">
        <f>""</f>
        <v/>
      </c>
      <c r="T161" t="str">
        <f>""</f>
        <v/>
      </c>
      <c r="W161" t="str">
        <f>""</f>
        <v/>
      </c>
      <c r="Y161" t="str">
        <f>""</f>
        <v/>
      </c>
      <c r="Z161" t="str">
        <f>""</f>
        <v/>
      </c>
    </row>
    <row r="162" spans="1:26" x14ac:dyDescent="0.25">
      <c r="A162">
        <v>140</v>
      </c>
      <c r="B162" t="str">
        <f t="shared" ref="B162:B174" si="37">"RONDONI"</f>
        <v>RONDONI</v>
      </c>
      <c r="C162" t="str">
        <f t="shared" ref="C162:C174" si="38">"MANUELA"</f>
        <v>MANUELA</v>
      </c>
      <c r="D162" s="1">
        <v>45825</v>
      </c>
      <c r="E162" s="1">
        <v>45834</v>
      </c>
      <c r="F162">
        <v>100</v>
      </c>
      <c r="G162" s="1">
        <v>45825</v>
      </c>
      <c r="H162" s="1">
        <v>45834</v>
      </c>
      <c r="I162" t="str">
        <f>"1000"</f>
        <v>1000</v>
      </c>
      <c r="J162" t="str">
        <f>"FERIE"</f>
        <v>FERIE</v>
      </c>
      <c r="L162" t="str">
        <f>""</f>
        <v/>
      </c>
      <c r="M162">
        <v>0</v>
      </c>
      <c r="N162" t="str">
        <f>"0:00"</f>
        <v>0:00</v>
      </c>
      <c r="O162">
        <v>8</v>
      </c>
      <c r="P162">
        <v>0</v>
      </c>
      <c r="Q162" t="str">
        <f>"0:00"</f>
        <v>0:00</v>
      </c>
      <c r="R162">
        <v>8</v>
      </c>
      <c r="S162" t="str">
        <f>""</f>
        <v/>
      </c>
      <c r="T162" t="str">
        <f>""</f>
        <v/>
      </c>
      <c r="W162" t="str">
        <f>""</f>
        <v/>
      </c>
      <c r="Y162" t="str">
        <f>""</f>
        <v/>
      </c>
      <c r="Z162" t="str">
        <f>""</f>
        <v/>
      </c>
    </row>
    <row r="163" spans="1:26" x14ac:dyDescent="0.25">
      <c r="A163">
        <v>140</v>
      </c>
      <c r="B163" t="str">
        <f t="shared" si="37"/>
        <v>RONDONI</v>
      </c>
      <c r="C163" t="str">
        <f t="shared" si="38"/>
        <v>MANUELA</v>
      </c>
      <c r="D163" s="1">
        <v>45819</v>
      </c>
      <c r="E163" s="1">
        <v>45819</v>
      </c>
      <c r="F163">
        <v>100</v>
      </c>
      <c r="G163" s="1">
        <v>45819</v>
      </c>
      <c r="H163" s="1">
        <v>45819</v>
      </c>
      <c r="I163" t="str">
        <f>"1010"</f>
        <v>1010</v>
      </c>
      <c r="J163" t="str">
        <f>"RECUPERO ORE ECCEDENTI"</f>
        <v>RECUPERO ORE ECCEDENTI</v>
      </c>
      <c r="L163" t="str">
        <f>""</f>
        <v/>
      </c>
      <c r="M163">
        <v>2</v>
      </c>
      <c r="N163" t="str">
        <f>"0:02"</f>
        <v>0:02</v>
      </c>
      <c r="O163">
        <v>1</v>
      </c>
      <c r="P163">
        <v>2</v>
      </c>
      <c r="Q163" t="str">
        <f>"0:02"</f>
        <v>0:02</v>
      </c>
      <c r="R163">
        <v>1</v>
      </c>
      <c r="S163" t="str">
        <f>""</f>
        <v/>
      </c>
      <c r="T163" t="str">
        <f>""</f>
        <v/>
      </c>
      <c r="W163" t="str">
        <f>""</f>
        <v/>
      </c>
      <c r="Y163" t="str">
        <f>""</f>
        <v/>
      </c>
      <c r="Z163" t="str">
        <f>""</f>
        <v/>
      </c>
    </row>
    <row r="164" spans="1:26" x14ac:dyDescent="0.25">
      <c r="A164">
        <v>140</v>
      </c>
      <c r="B164" t="str">
        <f t="shared" si="37"/>
        <v>RONDONI</v>
      </c>
      <c r="C164" t="str">
        <f t="shared" si="38"/>
        <v>MANUELA</v>
      </c>
      <c r="D164" s="1">
        <v>45812</v>
      </c>
      <c r="E164" s="1">
        <v>45812</v>
      </c>
      <c r="F164">
        <v>100</v>
      </c>
      <c r="G164" s="1">
        <v>45812</v>
      </c>
      <c r="H164" s="1">
        <v>45812</v>
      </c>
      <c r="I164" t="str">
        <f>"1010"</f>
        <v>1010</v>
      </c>
      <c r="J164" t="str">
        <f>"RECUPERO ORE ECCEDENTI"</f>
        <v>RECUPERO ORE ECCEDENTI</v>
      </c>
      <c r="L164" t="str">
        <f>""</f>
        <v/>
      </c>
      <c r="M164">
        <v>2</v>
      </c>
      <c r="N164" t="str">
        <f>"0:02"</f>
        <v>0:02</v>
      </c>
      <c r="O164">
        <v>1</v>
      </c>
      <c r="P164">
        <v>2</v>
      </c>
      <c r="Q164" t="str">
        <f>"0:02"</f>
        <v>0:02</v>
      </c>
      <c r="R164">
        <v>1</v>
      </c>
      <c r="S164" t="str">
        <f>""</f>
        <v/>
      </c>
      <c r="T164" t="str">
        <f>""</f>
        <v/>
      </c>
      <c r="W164" t="str">
        <f>""</f>
        <v/>
      </c>
      <c r="Y164" t="str">
        <f>""</f>
        <v/>
      </c>
      <c r="Z164" t="str">
        <f>""</f>
        <v/>
      </c>
    </row>
    <row r="165" spans="1:26" x14ac:dyDescent="0.25">
      <c r="A165">
        <v>140</v>
      </c>
      <c r="B165" t="str">
        <f t="shared" si="37"/>
        <v>RONDONI</v>
      </c>
      <c r="C165" t="str">
        <f t="shared" si="38"/>
        <v>MANUELA</v>
      </c>
      <c r="D165" s="1">
        <v>45800</v>
      </c>
      <c r="E165" s="1">
        <v>45800</v>
      </c>
      <c r="F165">
        <v>100</v>
      </c>
      <c r="G165" s="1">
        <v>45800</v>
      </c>
      <c r="H165" s="1">
        <v>45800</v>
      </c>
      <c r="I165" t="str">
        <f>"1010"</f>
        <v>1010</v>
      </c>
      <c r="J165" t="str">
        <f>"RECUPERO ORE ECCEDENTI"</f>
        <v>RECUPERO ORE ECCEDENTI</v>
      </c>
      <c r="L165" t="str">
        <f>""</f>
        <v/>
      </c>
      <c r="M165">
        <v>4</v>
      </c>
      <c r="N165" t="str">
        <f>"0:04"</f>
        <v>0:04</v>
      </c>
      <c r="O165">
        <v>1</v>
      </c>
      <c r="P165">
        <v>4</v>
      </c>
      <c r="Q165" t="str">
        <f>"0:04"</f>
        <v>0:04</v>
      </c>
      <c r="R165">
        <v>1</v>
      </c>
      <c r="S165" t="str">
        <f>""</f>
        <v/>
      </c>
      <c r="T165" t="str">
        <f>""</f>
        <v/>
      </c>
      <c r="W165" t="str">
        <f>""</f>
        <v/>
      </c>
      <c r="Y165" t="str">
        <f>""</f>
        <v/>
      </c>
      <c r="Z165" t="str">
        <f>""</f>
        <v/>
      </c>
    </row>
    <row r="166" spans="1:26" x14ac:dyDescent="0.25">
      <c r="A166">
        <v>140</v>
      </c>
      <c r="B166" t="str">
        <f t="shared" si="37"/>
        <v>RONDONI</v>
      </c>
      <c r="C166" t="str">
        <f t="shared" si="38"/>
        <v>MANUELA</v>
      </c>
      <c r="D166" s="1">
        <v>45790</v>
      </c>
      <c r="E166" s="1">
        <v>45790</v>
      </c>
      <c r="F166">
        <v>100</v>
      </c>
      <c r="G166" s="1">
        <v>45790</v>
      </c>
      <c r="H166" s="1">
        <v>45790</v>
      </c>
      <c r="I166" t="str">
        <f>"1013"</f>
        <v>1013</v>
      </c>
      <c r="J166" t="str">
        <f>"RECUPERO ORE ECCEDENTI AL MESE PREC."</f>
        <v>RECUPERO ORE ECCEDENTI AL MESE PREC.</v>
      </c>
      <c r="L166" t="str">
        <f>""</f>
        <v/>
      </c>
      <c r="M166">
        <v>73</v>
      </c>
      <c r="N166" t="str">
        <f>"1:13"</f>
        <v>1:13</v>
      </c>
      <c r="O166">
        <v>1</v>
      </c>
      <c r="P166">
        <v>73</v>
      </c>
      <c r="Q166" t="str">
        <f>"1:13"</f>
        <v>1:13</v>
      </c>
      <c r="R166">
        <v>1</v>
      </c>
      <c r="S166" t="str">
        <f>""</f>
        <v/>
      </c>
      <c r="T166" t="str">
        <f>""</f>
        <v/>
      </c>
      <c r="W166" t="str">
        <f>""</f>
        <v/>
      </c>
      <c r="Y166" t="str">
        <f>""</f>
        <v/>
      </c>
      <c r="Z166" t="str">
        <f>""</f>
        <v/>
      </c>
    </row>
    <row r="167" spans="1:26" x14ac:dyDescent="0.25">
      <c r="A167">
        <v>140</v>
      </c>
      <c r="B167" t="str">
        <f t="shared" si="37"/>
        <v>RONDONI</v>
      </c>
      <c r="C167" t="str">
        <f t="shared" si="38"/>
        <v>MANUELA</v>
      </c>
      <c r="D167" s="1">
        <v>45782</v>
      </c>
      <c r="E167" s="1">
        <v>45782</v>
      </c>
      <c r="F167">
        <v>100</v>
      </c>
      <c r="G167" s="1">
        <v>45782</v>
      </c>
      <c r="H167" s="1">
        <v>45782</v>
      </c>
      <c r="I167" t="str">
        <f>"1010"</f>
        <v>1010</v>
      </c>
      <c r="J167" t="str">
        <f>"RECUPERO ORE ECCEDENTI"</f>
        <v>RECUPERO ORE ECCEDENTI</v>
      </c>
      <c r="L167" t="str">
        <f>""</f>
        <v/>
      </c>
      <c r="M167">
        <v>1</v>
      </c>
      <c r="N167" t="str">
        <f>"0:01"</f>
        <v>0:01</v>
      </c>
      <c r="O167">
        <v>1</v>
      </c>
      <c r="P167">
        <v>1</v>
      </c>
      <c r="Q167" t="str">
        <f>"0:01"</f>
        <v>0:01</v>
      </c>
      <c r="R167">
        <v>1</v>
      </c>
      <c r="S167" t="str">
        <f>""</f>
        <v/>
      </c>
      <c r="T167" t="str">
        <f>""</f>
        <v/>
      </c>
      <c r="W167" t="str">
        <f>""</f>
        <v/>
      </c>
      <c r="Y167" t="str">
        <f>""</f>
        <v/>
      </c>
      <c r="Z167" t="str">
        <f>""</f>
        <v/>
      </c>
    </row>
    <row r="168" spans="1:26" x14ac:dyDescent="0.25">
      <c r="A168">
        <v>140</v>
      </c>
      <c r="B168" t="str">
        <f t="shared" si="37"/>
        <v>RONDONI</v>
      </c>
      <c r="C168" t="str">
        <f t="shared" si="38"/>
        <v>MANUELA</v>
      </c>
      <c r="D168" s="1">
        <v>45779</v>
      </c>
      <c r="E168" s="1">
        <v>45779</v>
      </c>
      <c r="F168">
        <v>100</v>
      </c>
      <c r="G168" s="1">
        <v>45779</v>
      </c>
      <c r="H168" s="1">
        <v>45779</v>
      </c>
      <c r="I168" t="str">
        <f>"1000"</f>
        <v>1000</v>
      </c>
      <c r="J168" t="str">
        <f>"FERIE"</f>
        <v>FERIE</v>
      </c>
      <c r="L168" t="str">
        <f>""</f>
        <v/>
      </c>
      <c r="M168">
        <v>0</v>
      </c>
      <c r="N168" t="str">
        <f>"0:00"</f>
        <v>0:00</v>
      </c>
      <c r="O168">
        <v>1</v>
      </c>
      <c r="P168">
        <v>0</v>
      </c>
      <c r="Q168" t="str">
        <f>"0:00"</f>
        <v>0:00</v>
      </c>
      <c r="R168">
        <v>1</v>
      </c>
      <c r="S168" t="str">
        <f>""</f>
        <v/>
      </c>
      <c r="T168" t="str">
        <f>""</f>
        <v/>
      </c>
      <c r="W168" t="str">
        <f>""</f>
        <v/>
      </c>
      <c r="Y168" t="str">
        <f>""</f>
        <v/>
      </c>
      <c r="Z168" t="str">
        <f>""</f>
        <v/>
      </c>
    </row>
    <row r="169" spans="1:26" x14ac:dyDescent="0.25">
      <c r="A169">
        <v>140</v>
      </c>
      <c r="B169" t="str">
        <f t="shared" si="37"/>
        <v>RONDONI</v>
      </c>
      <c r="C169" t="str">
        <f t="shared" si="38"/>
        <v>MANUELA</v>
      </c>
      <c r="D169" s="1">
        <v>45777</v>
      </c>
      <c r="E169" s="1">
        <v>45777</v>
      </c>
      <c r="F169">
        <v>100</v>
      </c>
      <c r="G169" s="1">
        <v>45777</v>
      </c>
      <c r="H169" s="1">
        <v>45777</v>
      </c>
      <c r="I169" t="str">
        <f>"1013"</f>
        <v>1013</v>
      </c>
      <c r="J169" t="str">
        <f>"RECUPERO ORE ECCEDENTI AL MESE PREC."</f>
        <v>RECUPERO ORE ECCEDENTI AL MESE PREC.</v>
      </c>
      <c r="L169" t="str">
        <f>""</f>
        <v/>
      </c>
      <c r="M169">
        <v>2</v>
      </c>
      <c r="N169" t="str">
        <f>"0:02"</f>
        <v>0:02</v>
      </c>
      <c r="O169">
        <v>1</v>
      </c>
      <c r="P169">
        <v>2</v>
      </c>
      <c r="Q169" t="str">
        <f>"0:02"</f>
        <v>0:02</v>
      </c>
      <c r="R169">
        <v>1</v>
      </c>
      <c r="S169" t="str">
        <f>""</f>
        <v/>
      </c>
      <c r="T169" t="str">
        <f>""</f>
        <v/>
      </c>
      <c r="W169" t="str">
        <f>""</f>
        <v/>
      </c>
      <c r="Y169" t="str">
        <f>""</f>
        <v/>
      </c>
      <c r="Z169" t="str">
        <f>""</f>
        <v/>
      </c>
    </row>
    <row r="170" spans="1:26" x14ac:dyDescent="0.25">
      <c r="A170">
        <v>140</v>
      </c>
      <c r="B170" t="str">
        <f t="shared" si="37"/>
        <v>RONDONI</v>
      </c>
      <c r="C170" t="str">
        <f t="shared" si="38"/>
        <v>MANUELA</v>
      </c>
      <c r="D170" s="1">
        <v>45765</v>
      </c>
      <c r="E170" s="1">
        <v>45765</v>
      </c>
      <c r="F170">
        <v>100</v>
      </c>
      <c r="G170" s="1">
        <v>45765</v>
      </c>
      <c r="H170" s="1">
        <v>45765</v>
      </c>
      <c r="I170" t="str">
        <f>"1013"</f>
        <v>1013</v>
      </c>
      <c r="J170" t="str">
        <f>"RECUPERO ORE ECCEDENTI AL MESE PREC."</f>
        <v>RECUPERO ORE ECCEDENTI AL MESE PREC.</v>
      </c>
      <c r="L170" t="str">
        <f>""</f>
        <v/>
      </c>
      <c r="M170">
        <v>1</v>
      </c>
      <c r="N170" t="str">
        <f>"0:01"</f>
        <v>0:01</v>
      </c>
      <c r="O170">
        <v>1</v>
      </c>
      <c r="P170">
        <v>1</v>
      </c>
      <c r="Q170" t="str">
        <f>"0:01"</f>
        <v>0:01</v>
      </c>
      <c r="R170">
        <v>1</v>
      </c>
      <c r="S170" t="str">
        <f>""</f>
        <v/>
      </c>
      <c r="T170" t="str">
        <f>""</f>
        <v/>
      </c>
      <c r="W170" t="str">
        <f>""</f>
        <v/>
      </c>
      <c r="Y170" t="str">
        <f>""</f>
        <v/>
      </c>
      <c r="Z170" t="str">
        <f>""</f>
        <v/>
      </c>
    </row>
    <row r="171" spans="1:26" x14ac:dyDescent="0.25">
      <c r="A171">
        <v>140</v>
      </c>
      <c r="B171" t="str">
        <f t="shared" si="37"/>
        <v>RONDONI</v>
      </c>
      <c r="C171" t="str">
        <f t="shared" si="38"/>
        <v>MANUELA</v>
      </c>
      <c r="D171" s="1">
        <v>45763</v>
      </c>
      <c r="E171" s="1">
        <v>45763</v>
      </c>
      <c r="F171">
        <v>100</v>
      </c>
      <c r="G171" s="1">
        <v>45763</v>
      </c>
      <c r="H171" s="1">
        <v>45763</v>
      </c>
      <c r="I171" t="str">
        <f>"1013"</f>
        <v>1013</v>
      </c>
      <c r="J171" t="str">
        <f>"RECUPERO ORE ECCEDENTI AL MESE PREC."</f>
        <v>RECUPERO ORE ECCEDENTI AL MESE PREC.</v>
      </c>
      <c r="L171" t="str">
        <f>""</f>
        <v/>
      </c>
      <c r="M171">
        <v>8</v>
      </c>
      <c r="N171" t="str">
        <f>"0:08"</f>
        <v>0:08</v>
      </c>
      <c r="O171">
        <v>1</v>
      </c>
      <c r="P171">
        <v>8</v>
      </c>
      <c r="Q171" t="str">
        <f>"0:08"</f>
        <v>0:08</v>
      </c>
      <c r="R171">
        <v>1</v>
      </c>
      <c r="S171" t="str">
        <f>""</f>
        <v/>
      </c>
      <c r="T171" t="str">
        <f>""</f>
        <v/>
      </c>
      <c r="W171" t="str">
        <f>""</f>
        <v/>
      </c>
      <c r="Y171" t="str">
        <f>""</f>
        <v/>
      </c>
      <c r="Z171" t="str">
        <f>""</f>
        <v/>
      </c>
    </row>
    <row r="172" spans="1:26" x14ac:dyDescent="0.25">
      <c r="A172">
        <v>140</v>
      </c>
      <c r="B172" t="str">
        <f t="shared" si="37"/>
        <v>RONDONI</v>
      </c>
      <c r="C172" t="str">
        <f t="shared" si="38"/>
        <v>MANUELA</v>
      </c>
      <c r="D172" s="1">
        <v>45756</v>
      </c>
      <c r="E172" s="1">
        <v>45756</v>
      </c>
      <c r="F172">
        <v>100</v>
      </c>
      <c r="G172" s="1">
        <v>45756</v>
      </c>
      <c r="H172" s="1">
        <v>45756</v>
      </c>
      <c r="I172" t="str">
        <f>"1013"</f>
        <v>1013</v>
      </c>
      <c r="J172" t="str">
        <f>"RECUPERO ORE ECCEDENTI AL MESE PREC."</f>
        <v>RECUPERO ORE ECCEDENTI AL MESE PREC.</v>
      </c>
      <c r="L172" t="str">
        <f>""</f>
        <v/>
      </c>
      <c r="M172">
        <v>1</v>
      </c>
      <c r="N172" t="str">
        <f>"0:01"</f>
        <v>0:01</v>
      </c>
      <c r="O172">
        <v>1</v>
      </c>
      <c r="P172">
        <v>1</v>
      </c>
      <c r="Q172" t="str">
        <f>"0:01"</f>
        <v>0:01</v>
      </c>
      <c r="R172">
        <v>1</v>
      </c>
      <c r="S172" t="str">
        <f>""</f>
        <v/>
      </c>
      <c r="T172" t="str">
        <f>""</f>
        <v/>
      </c>
      <c r="W172" t="str">
        <f>""</f>
        <v/>
      </c>
      <c r="Y172" t="str">
        <f>""</f>
        <v/>
      </c>
      <c r="Z172" t="str">
        <f>""</f>
        <v/>
      </c>
    </row>
    <row r="173" spans="1:26" x14ac:dyDescent="0.25">
      <c r="A173">
        <v>140</v>
      </c>
      <c r="B173" t="str">
        <f t="shared" si="37"/>
        <v>RONDONI</v>
      </c>
      <c r="C173" t="str">
        <f t="shared" si="38"/>
        <v>MANUELA</v>
      </c>
      <c r="D173" s="1">
        <v>45750</v>
      </c>
      <c r="E173" s="1">
        <v>45750</v>
      </c>
      <c r="F173">
        <v>100</v>
      </c>
      <c r="G173" s="1">
        <v>45750</v>
      </c>
      <c r="H173" s="1">
        <v>45750</v>
      </c>
      <c r="I173" t="str">
        <f>"1010"</f>
        <v>1010</v>
      </c>
      <c r="J173" t="str">
        <f>"RECUPERO ORE ECCEDENTI"</f>
        <v>RECUPERO ORE ECCEDENTI</v>
      </c>
      <c r="L173" t="str">
        <f>""</f>
        <v/>
      </c>
      <c r="M173">
        <v>1</v>
      </c>
      <c r="N173" t="str">
        <f>"0:01"</f>
        <v>0:01</v>
      </c>
      <c r="O173">
        <v>1</v>
      </c>
      <c r="P173">
        <v>1</v>
      </c>
      <c r="Q173" t="str">
        <f>"0:01"</f>
        <v>0:01</v>
      </c>
      <c r="R173">
        <v>1</v>
      </c>
      <c r="S173" t="str">
        <f>""</f>
        <v/>
      </c>
      <c r="T173" t="str">
        <f>""</f>
        <v/>
      </c>
      <c r="W173" t="str">
        <f>""</f>
        <v/>
      </c>
      <c r="Y173" t="str">
        <f>""</f>
        <v/>
      </c>
      <c r="Z173" t="str">
        <f>""</f>
        <v/>
      </c>
    </row>
    <row r="174" spans="1:26" x14ac:dyDescent="0.25">
      <c r="A174">
        <v>140</v>
      </c>
      <c r="B174" t="str">
        <f t="shared" si="37"/>
        <v>RONDONI</v>
      </c>
      <c r="C174" t="str">
        <f t="shared" si="38"/>
        <v>MANUELA</v>
      </c>
      <c r="D174" s="1">
        <v>45749</v>
      </c>
      <c r="E174" s="1">
        <v>45749</v>
      </c>
      <c r="F174">
        <v>100</v>
      </c>
      <c r="G174" s="1">
        <v>45749</v>
      </c>
      <c r="H174" s="1">
        <v>45749</v>
      </c>
      <c r="I174" t="str">
        <f>"1013"</f>
        <v>1013</v>
      </c>
      <c r="J174" t="str">
        <f>"RECUPERO ORE ECCEDENTI AL MESE PREC."</f>
        <v>RECUPERO ORE ECCEDENTI AL MESE PREC.</v>
      </c>
      <c r="L174" t="str">
        <f>""</f>
        <v/>
      </c>
      <c r="M174">
        <v>7</v>
      </c>
      <c r="N174" t="str">
        <f>"0:07"</f>
        <v>0:07</v>
      </c>
      <c r="O174">
        <v>1</v>
      </c>
      <c r="P174">
        <v>7</v>
      </c>
      <c r="Q174" t="str">
        <f>"0:07"</f>
        <v>0:07</v>
      </c>
      <c r="R174">
        <v>1</v>
      </c>
      <c r="S174" t="str">
        <f>""</f>
        <v/>
      </c>
      <c r="T174" t="str">
        <f>""</f>
        <v/>
      </c>
      <c r="W174" t="str">
        <f>""</f>
        <v/>
      </c>
      <c r="Y174" t="str">
        <f>""</f>
        <v/>
      </c>
      <c r="Z174" t="str">
        <f>""</f>
        <v/>
      </c>
    </row>
    <row r="175" spans="1:26" x14ac:dyDescent="0.25">
      <c r="A175">
        <v>164</v>
      </c>
      <c r="B175" t="str">
        <f>"TONELLI"</f>
        <v>TONELLI</v>
      </c>
      <c r="C175" t="str">
        <f>"FRANCESCO"</f>
        <v>FRANCESCO</v>
      </c>
      <c r="D175" s="1">
        <v>45831</v>
      </c>
      <c r="E175" s="1">
        <v>45842</v>
      </c>
      <c r="F175">
        <v>100</v>
      </c>
      <c r="G175" s="1">
        <v>45831</v>
      </c>
      <c r="H175" s="1">
        <v>45842</v>
      </c>
      <c r="I175" t="str">
        <f>"1000"</f>
        <v>1000</v>
      </c>
      <c r="J175" t="str">
        <f>"FERIE"</f>
        <v>FERIE</v>
      </c>
      <c r="L175" t="str">
        <f>""</f>
        <v/>
      </c>
      <c r="M175">
        <v>0</v>
      </c>
      <c r="N175" t="str">
        <f>"0:00"</f>
        <v>0:00</v>
      </c>
      <c r="O175">
        <v>10</v>
      </c>
      <c r="P175">
        <v>0</v>
      </c>
      <c r="Q175" t="str">
        <f>"0:00"</f>
        <v>0:00</v>
      </c>
      <c r="R175">
        <v>6</v>
      </c>
      <c r="S175" t="str">
        <f>""</f>
        <v/>
      </c>
      <c r="T175" t="str">
        <f>""</f>
        <v/>
      </c>
      <c r="W175" t="str">
        <f>""</f>
        <v/>
      </c>
      <c r="Y175" t="str">
        <f>""</f>
        <v/>
      </c>
      <c r="Z175" t="str">
        <f>""</f>
        <v/>
      </c>
    </row>
    <row r="176" spans="1:26" x14ac:dyDescent="0.25">
      <c r="A176">
        <v>164</v>
      </c>
      <c r="B176" t="str">
        <f>"TONELLI"</f>
        <v>TONELLI</v>
      </c>
      <c r="C176" t="str">
        <f>"FRANCESCO"</f>
        <v>FRANCESCO</v>
      </c>
      <c r="D176" s="1">
        <v>45803</v>
      </c>
      <c r="E176" s="1">
        <v>45803</v>
      </c>
      <c r="F176">
        <v>100</v>
      </c>
      <c r="G176" s="1">
        <v>45803</v>
      </c>
      <c r="H176" s="1">
        <v>45803</v>
      </c>
      <c r="I176" t="str">
        <f>"5027"</f>
        <v>5027</v>
      </c>
      <c r="J176" t="str">
        <f>"SMART WORKING"</f>
        <v>SMART WORKING</v>
      </c>
      <c r="L176" t="str">
        <f>""</f>
        <v/>
      </c>
      <c r="M176">
        <v>0</v>
      </c>
      <c r="N176" t="str">
        <f>"0:00"</f>
        <v>0:00</v>
      </c>
      <c r="O176">
        <v>1</v>
      </c>
      <c r="P176">
        <v>0</v>
      </c>
      <c r="Q176" t="str">
        <f>"0:00"</f>
        <v>0:00</v>
      </c>
      <c r="R176">
        <v>1</v>
      </c>
      <c r="S176" t="str">
        <f>""</f>
        <v/>
      </c>
      <c r="T176" t="str">
        <f>""</f>
        <v/>
      </c>
      <c r="W176" t="str">
        <f>""</f>
        <v/>
      </c>
      <c r="Y176" t="str">
        <f>""</f>
        <v/>
      </c>
      <c r="Z176" t="str">
        <f>""</f>
        <v/>
      </c>
    </row>
    <row r="177" spans="1:26" x14ac:dyDescent="0.25">
      <c r="A177">
        <v>164</v>
      </c>
      <c r="B177" t="str">
        <f>"TONELLI"</f>
        <v>TONELLI</v>
      </c>
      <c r="C177" t="str">
        <f>"FRANCESCO"</f>
        <v>FRANCESCO</v>
      </c>
      <c r="D177" s="1">
        <v>45779</v>
      </c>
      <c r="E177" s="1">
        <v>45779</v>
      </c>
      <c r="F177">
        <v>100</v>
      </c>
      <c r="G177" s="1">
        <v>45779</v>
      </c>
      <c r="H177" s="1">
        <v>45779</v>
      </c>
      <c r="I177" t="str">
        <f>"1000"</f>
        <v>1000</v>
      </c>
      <c r="J177" t="str">
        <f>"FERIE"</f>
        <v>FERIE</v>
      </c>
      <c r="L177" t="str">
        <f>""</f>
        <v/>
      </c>
      <c r="M177">
        <v>0</v>
      </c>
      <c r="N177" t="str">
        <f>"0:00"</f>
        <v>0:00</v>
      </c>
      <c r="O177">
        <v>1</v>
      </c>
      <c r="P177">
        <v>0</v>
      </c>
      <c r="Q177" t="str">
        <f>"0:00"</f>
        <v>0:00</v>
      </c>
      <c r="R177">
        <v>1</v>
      </c>
      <c r="S177" t="str">
        <f>""</f>
        <v/>
      </c>
      <c r="T177" t="str">
        <f>""</f>
        <v/>
      </c>
      <c r="W177" t="str">
        <f>""</f>
        <v/>
      </c>
      <c r="Y177" t="str">
        <f>""</f>
        <v/>
      </c>
      <c r="Z177" t="str">
        <f>""</f>
        <v/>
      </c>
    </row>
    <row r="178" spans="1:26" x14ac:dyDescent="0.25">
      <c r="A178">
        <v>164</v>
      </c>
      <c r="B178" t="str">
        <f>"TONELLI"</f>
        <v>TONELLI</v>
      </c>
      <c r="C178" t="str">
        <f>"FRANCESCO"</f>
        <v>FRANCESCO</v>
      </c>
      <c r="D178" s="1">
        <v>45754</v>
      </c>
      <c r="E178" s="1">
        <v>45755</v>
      </c>
      <c r="F178">
        <v>100</v>
      </c>
      <c r="G178" s="1">
        <v>45754</v>
      </c>
      <c r="H178" s="1">
        <v>45755</v>
      </c>
      <c r="I178" t="str">
        <f>"1000"</f>
        <v>1000</v>
      </c>
      <c r="J178" t="str">
        <f>"FERIE"</f>
        <v>FERIE</v>
      </c>
      <c r="L178" t="str">
        <f>""</f>
        <v/>
      </c>
      <c r="M178">
        <v>0</v>
      </c>
      <c r="N178" t="str">
        <f>"0:00"</f>
        <v>0:00</v>
      </c>
      <c r="O178">
        <v>2</v>
      </c>
      <c r="P178">
        <v>0</v>
      </c>
      <c r="Q178" t="str">
        <f>"0:00"</f>
        <v>0:00</v>
      </c>
      <c r="R178">
        <v>2</v>
      </c>
      <c r="S178" t="str">
        <f>""</f>
        <v/>
      </c>
      <c r="T178" t="str">
        <f>""</f>
        <v/>
      </c>
      <c r="W178" t="str">
        <f>""</f>
        <v/>
      </c>
      <c r="Y178" t="str">
        <f>""</f>
        <v/>
      </c>
      <c r="Z178" t="str">
        <f>""</f>
        <v/>
      </c>
    </row>
    <row r="179" spans="1:26" x14ac:dyDescent="0.25">
      <c r="A179">
        <v>1178</v>
      </c>
      <c r="B179" t="str">
        <f t="shared" ref="B179:B195" si="39">"SARTI"</f>
        <v>SARTI</v>
      </c>
      <c r="C179" t="str">
        <f t="shared" ref="C179:C195" si="40">"SONIA"</f>
        <v>SONIA</v>
      </c>
      <c r="D179" s="1">
        <v>45834</v>
      </c>
      <c r="E179" s="1">
        <v>45835</v>
      </c>
      <c r="F179">
        <v>100</v>
      </c>
      <c r="G179" s="1">
        <v>45834</v>
      </c>
      <c r="H179" s="1">
        <v>45835</v>
      </c>
      <c r="I179" t="str">
        <f>"1000"</f>
        <v>1000</v>
      </c>
      <c r="J179" t="str">
        <f>"FERIE"</f>
        <v>FERIE</v>
      </c>
      <c r="L179" t="str">
        <f>""</f>
        <v/>
      </c>
      <c r="M179">
        <v>0</v>
      </c>
      <c r="N179" t="str">
        <f>"0:00"</f>
        <v>0:00</v>
      </c>
      <c r="O179">
        <v>2</v>
      </c>
      <c r="P179">
        <v>0</v>
      </c>
      <c r="Q179" t="str">
        <f>"0:00"</f>
        <v>0:00</v>
      </c>
      <c r="R179">
        <v>2</v>
      </c>
      <c r="S179" t="str">
        <f>""</f>
        <v/>
      </c>
      <c r="T179" t="str">
        <f>""</f>
        <v/>
      </c>
      <c r="W179" t="str">
        <f>""</f>
        <v/>
      </c>
      <c r="Y179" t="str">
        <f>""</f>
        <v/>
      </c>
      <c r="Z179" t="str">
        <f>""</f>
        <v/>
      </c>
    </row>
    <row r="180" spans="1:26" x14ac:dyDescent="0.25">
      <c r="A180">
        <v>1178</v>
      </c>
      <c r="B180" t="str">
        <f t="shared" si="39"/>
        <v>SARTI</v>
      </c>
      <c r="C180" t="str">
        <f t="shared" si="40"/>
        <v>SONIA</v>
      </c>
      <c r="D180" s="1">
        <v>45833</v>
      </c>
      <c r="E180" s="1">
        <v>45833</v>
      </c>
      <c r="F180">
        <v>100</v>
      </c>
      <c r="G180" s="1">
        <v>45833</v>
      </c>
      <c r="H180" s="1">
        <v>45833</v>
      </c>
      <c r="I180" t="str">
        <f>"1010"</f>
        <v>1010</v>
      </c>
      <c r="J180" t="str">
        <f>"RECUPERO ORE ECCEDENTI"</f>
        <v>RECUPERO ORE ECCEDENTI</v>
      </c>
      <c r="L180" t="str">
        <f>""</f>
        <v/>
      </c>
      <c r="M180">
        <v>37</v>
      </c>
      <c r="N180" t="str">
        <f>"0:37"</f>
        <v>0:37</v>
      </c>
      <c r="O180">
        <v>1</v>
      </c>
      <c r="P180">
        <v>37</v>
      </c>
      <c r="Q180" t="str">
        <f>"0:37"</f>
        <v>0:37</v>
      </c>
      <c r="R180">
        <v>1</v>
      </c>
      <c r="S180" t="str">
        <f>""</f>
        <v/>
      </c>
      <c r="T180" t="str">
        <f>""</f>
        <v/>
      </c>
      <c r="W180" t="str">
        <f>""</f>
        <v/>
      </c>
      <c r="Y180" t="str">
        <f>""</f>
        <v/>
      </c>
      <c r="Z180" t="str">
        <f>""</f>
        <v/>
      </c>
    </row>
    <row r="181" spans="1:26" x14ac:dyDescent="0.25">
      <c r="A181">
        <v>1178</v>
      </c>
      <c r="B181" t="str">
        <f t="shared" si="39"/>
        <v>SARTI</v>
      </c>
      <c r="C181" t="str">
        <f t="shared" si="40"/>
        <v>SONIA</v>
      </c>
      <c r="D181" s="1">
        <v>45825</v>
      </c>
      <c r="E181" s="1">
        <v>45825</v>
      </c>
      <c r="F181">
        <v>100</v>
      </c>
      <c r="G181" s="1">
        <v>45825</v>
      </c>
      <c r="H181" s="1">
        <v>45825</v>
      </c>
      <c r="I181" t="str">
        <f>"5134"</f>
        <v>5134</v>
      </c>
      <c r="J181" t="str">
        <f>"RIPOSO COMPENSATIVO"</f>
        <v>RIPOSO COMPENSATIVO</v>
      </c>
      <c r="L181" t="str">
        <f>""</f>
        <v/>
      </c>
      <c r="M181">
        <v>540</v>
      </c>
      <c r="N181" t="str">
        <f>"9:00"</f>
        <v>9:00</v>
      </c>
      <c r="O181">
        <v>1</v>
      </c>
      <c r="P181">
        <v>540</v>
      </c>
      <c r="Q181" t="str">
        <f>"9:00"</f>
        <v>9:00</v>
      </c>
      <c r="R181">
        <v>1</v>
      </c>
      <c r="S181" t="str">
        <f>""</f>
        <v/>
      </c>
      <c r="T181" t="str">
        <f>""</f>
        <v/>
      </c>
      <c r="W181" t="str">
        <f>""</f>
        <v/>
      </c>
      <c r="Y181" t="str">
        <f>""</f>
        <v/>
      </c>
      <c r="Z181" t="str">
        <f>""</f>
        <v/>
      </c>
    </row>
    <row r="182" spans="1:26" x14ac:dyDescent="0.25">
      <c r="A182">
        <v>1178</v>
      </c>
      <c r="B182" t="str">
        <f t="shared" si="39"/>
        <v>SARTI</v>
      </c>
      <c r="C182" t="str">
        <f t="shared" si="40"/>
        <v>SONIA</v>
      </c>
      <c r="D182" s="1">
        <v>45820</v>
      </c>
      <c r="E182" s="1">
        <v>45820</v>
      </c>
      <c r="F182">
        <v>100</v>
      </c>
      <c r="G182" s="1">
        <v>45820</v>
      </c>
      <c r="H182" s="1">
        <v>45820</v>
      </c>
      <c r="I182" t="str">
        <f>"1010"</f>
        <v>1010</v>
      </c>
      <c r="J182" t="str">
        <f>"RECUPERO ORE ECCEDENTI"</f>
        <v>RECUPERO ORE ECCEDENTI</v>
      </c>
      <c r="L182" t="str">
        <f>""</f>
        <v/>
      </c>
      <c r="M182">
        <v>32</v>
      </c>
      <c r="N182" t="str">
        <f>"0:32"</f>
        <v>0:32</v>
      </c>
      <c r="O182">
        <v>1</v>
      </c>
      <c r="P182">
        <v>32</v>
      </c>
      <c r="Q182" t="str">
        <f>"0:32"</f>
        <v>0:32</v>
      </c>
      <c r="R182">
        <v>1</v>
      </c>
      <c r="S182" t="str">
        <f>""</f>
        <v/>
      </c>
      <c r="T182" t="str">
        <f>""</f>
        <v/>
      </c>
      <c r="W182" t="str">
        <f>""</f>
        <v/>
      </c>
      <c r="Y182" t="str">
        <f>""</f>
        <v/>
      </c>
      <c r="Z182" t="str">
        <f>""</f>
        <v/>
      </c>
    </row>
    <row r="183" spans="1:26" x14ac:dyDescent="0.25">
      <c r="A183">
        <v>1178</v>
      </c>
      <c r="B183" t="str">
        <f t="shared" si="39"/>
        <v>SARTI</v>
      </c>
      <c r="C183" t="str">
        <f t="shared" si="40"/>
        <v>SONIA</v>
      </c>
      <c r="D183" s="1">
        <v>45819</v>
      </c>
      <c r="E183" s="1">
        <v>45819</v>
      </c>
      <c r="F183">
        <v>100</v>
      </c>
      <c r="G183" s="1">
        <v>45819</v>
      </c>
      <c r="H183" s="1">
        <v>45819</v>
      </c>
      <c r="I183" t="str">
        <f>"1000"</f>
        <v>1000</v>
      </c>
      <c r="J183" t="str">
        <f>"FERIE"</f>
        <v>FERIE</v>
      </c>
      <c r="L183" t="str">
        <f>""</f>
        <v/>
      </c>
      <c r="M183">
        <v>0</v>
      </c>
      <c r="N183" t="str">
        <f>"0:00"</f>
        <v>0:00</v>
      </c>
      <c r="O183">
        <v>1</v>
      </c>
      <c r="P183">
        <v>0</v>
      </c>
      <c r="Q183" t="str">
        <f>"0:00"</f>
        <v>0:00</v>
      </c>
      <c r="R183">
        <v>1</v>
      </c>
      <c r="S183" t="str">
        <f>""</f>
        <v/>
      </c>
      <c r="T183" t="str">
        <f>""</f>
        <v/>
      </c>
      <c r="W183" t="str">
        <f>""</f>
        <v/>
      </c>
      <c r="Y183" t="str">
        <f>""</f>
        <v/>
      </c>
      <c r="Z183" t="str">
        <f>""</f>
        <v/>
      </c>
    </row>
    <row r="184" spans="1:26" x14ac:dyDescent="0.25">
      <c r="A184">
        <v>1178</v>
      </c>
      <c r="B184" t="str">
        <f t="shared" si="39"/>
        <v>SARTI</v>
      </c>
      <c r="C184" t="str">
        <f t="shared" si="40"/>
        <v>SONIA</v>
      </c>
      <c r="D184" s="1">
        <v>45818</v>
      </c>
      <c r="E184" s="1">
        <v>45818</v>
      </c>
      <c r="F184">
        <v>100</v>
      </c>
      <c r="G184" s="1">
        <v>45818</v>
      </c>
      <c r="H184" s="1">
        <v>45818</v>
      </c>
      <c r="I184" t="str">
        <f>"1010"</f>
        <v>1010</v>
      </c>
      <c r="J184" t="str">
        <f>"RECUPERO ORE ECCEDENTI"</f>
        <v>RECUPERO ORE ECCEDENTI</v>
      </c>
      <c r="L184" t="str">
        <f>""</f>
        <v/>
      </c>
      <c r="M184">
        <v>38</v>
      </c>
      <c r="N184" t="str">
        <f>"0:38"</f>
        <v>0:38</v>
      </c>
      <c r="O184">
        <v>1</v>
      </c>
      <c r="P184">
        <v>38</v>
      </c>
      <c r="Q184" t="str">
        <f>"0:38"</f>
        <v>0:38</v>
      </c>
      <c r="R184">
        <v>1</v>
      </c>
      <c r="S184" t="str">
        <f>""</f>
        <v/>
      </c>
      <c r="T184" t="str">
        <f>""</f>
        <v/>
      </c>
      <c r="W184" t="str">
        <f>""</f>
        <v/>
      </c>
      <c r="Y184" t="str">
        <f>""</f>
        <v/>
      </c>
      <c r="Z184" t="str">
        <f>""</f>
        <v/>
      </c>
    </row>
    <row r="185" spans="1:26" x14ac:dyDescent="0.25">
      <c r="A185">
        <v>1178</v>
      </c>
      <c r="B185" t="str">
        <f t="shared" si="39"/>
        <v>SARTI</v>
      </c>
      <c r="C185" t="str">
        <f t="shared" si="40"/>
        <v>SONIA</v>
      </c>
      <c r="D185" s="1">
        <v>45806</v>
      </c>
      <c r="E185" s="1">
        <v>45806</v>
      </c>
      <c r="F185">
        <v>100</v>
      </c>
      <c r="G185" s="1">
        <v>45806</v>
      </c>
      <c r="H185" s="1">
        <v>45806</v>
      </c>
      <c r="I185" t="str">
        <f>"1010"</f>
        <v>1010</v>
      </c>
      <c r="J185" t="str">
        <f>"RECUPERO ORE ECCEDENTI"</f>
        <v>RECUPERO ORE ECCEDENTI</v>
      </c>
      <c r="L185" t="str">
        <f>""</f>
        <v/>
      </c>
      <c r="M185">
        <v>34</v>
      </c>
      <c r="N185" t="str">
        <f>"0:34"</f>
        <v>0:34</v>
      </c>
      <c r="O185">
        <v>1</v>
      </c>
      <c r="P185">
        <v>34</v>
      </c>
      <c r="Q185" t="str">
        <f>"0:34"</f>
        <v>0:34</v>
      </c>
      <c r="R185">
        <v>1</v>
      </c>
      <c r="S185" t="str">
        <f>""</f>
        <v/>
      </c>
      <c r="T185" t="str">
        <f>""</f>
        <v/>
      </c>
      <c r="W185" t="str">
        <f>""</f>
        <v/>
      </c>
      <c r="Y185" t="str">
        <f>""</f>
        <v/>
      </c>
      <c r="Z185" t="str">
        <f>""</f>
        <v/>
      </c>
    </row>
    <row r="186" spans="1:26" x14ac:dyDescent="0.25">
      <c r="A186">
        <v>1178</v>
      </c>
      <c r="B186" t="str">
        <f t="shared" si="39"/>
        <v>SARTI</v>
      </c>
      <c r="C186" t="str">
        <f t="shared" si="40"/>
        <v>SONIA</v>
      </c>
      <c r="D186" s="1">
        <v>45797</v>
      </c>
      <c r="E186" s="1">
        <v>45797</v>
      </c>
      <c r="F186">
        <v>100</v>
      </c>
      <c r="G186" s="1">
        <v>45797</v>
      </c>
      <c r="H186" s="1">
        <v>45797</v>
      </c>
      <c r="I186" t="str">
        <f>"1000"</f>
        <v>1000</v>
      </c>
      <c r="J186" t="str">
        <f>"FERIE"</f>
        <v>FERIE</v>
      </c>
      <c r="L186" t="str">
        <f>""</f>
        <v/>
      </c>
      <c r="M186">
        <v>0</v>
      </c>
      <c r="N186" t="str">
        <f>"0:00"</f>
        <v>0:00</v>
      </c>
      <c r="O186">
        <v>1</v>
      </c>
      <c r="P186">
        <v>0</v>
      </c>
      <c r="Q186" t="str">
        <f>"0:00"</f>
        <v>0:00</v>
      </c>
      <c r="R186">
        <v>1</v>
      </c>
      <c r="S186" t="str">
        <f>""</f>
        <v/>
      </c>
      <c r="T186" t="str">
        <f>""</f>
        <v/>
      </c>
      <c r="W186" t="str">
        <f>""</f>
        <v/>
      </c>
      <c r="Y186" t="str">
        <f>""</f>
        <v/>
      </c>
      <c r="Z186" t="str">
        <f>""</f>
        <v/>
      </c>
    </row>
    <row r="187" spans="1:26" x14ac:dyDescent="0.25">
      <c r="A187">
        <v>1178</v>
      </c>
      <c r="B187" t="str">
        <f t="shared" si="39"/>
        <v>SARTI</v>
      </c>
      <c r="C187" t="str">
        <f t="shared" si="40"/>
        <v>SONIA</v>
      </c>
      <c r="D187" s="1">
        <v>45791</v>
      </c>
      <c r="E187" s="1">
        <v>45791</v>
      </c>
      <c r="F187">
        <v>100</v>
      </c>
      <c r="G187" s="1">
        <v>45791</v>
      </c>
      <c r="H187" s="1">
        <v>45791</v>
      </c>
      <c r="I187" t="str">
        <f>"1010"</f>
        <v>1010</v>
      </c>
      <c r="J187" t="str">
        <f>"RECUPERO ORE ECCEDENTI"</f>
        <v>RECUPERO ORE ECCEDENTI</v>
      </c>
      <c r="L187" t="str">
        <f>""</f>
        <v/>
      </c>
      <c r="M187">
        <v>35</v>
      </c>
      <c r="N187" t="str">
        <f>"0:35"</f>
        <v>0:35</v>
      </c>
      <c r="O187">
        <v>1</v>
      </c>
      <c r="P187">
        <v>35</v>
      </c>
      <c r="Q187" t="str">
        <f>"0:35"</f>
        <v>0:35</v>
      </c>
      <c r="R187">
        <v>1</v>
      </c>
      <c r="S187" t="str">
        <f>""</f>
        <v/>
      </c>
      <c r="T187" t="str">
        <f>""</f>
        <v/>
      </c>
      <c r="W187" t="str">
        <f>""</f>
        <v/>
      </c>
      <c r="Y187" t="str">
        <f>""</f>
        <v/>
      </c>
      <c r="Z187" t="str">
        <f>""</f>
        <v/>
      </c>
    </row>
    <row r="188" spans="1:26" x14ac:dyDescent="0.25">
      <c r="A188">
        <v>1178</v>
      </c>
      <c r="B188" t="str">
        <f t="shared" si="39"/>
        <v>SARTI</v>
      </c>
      <c r="C188" t="str">
        <f t="shared" si="40"/>
        <v>SONIA</v>
      </c>
      <c r="D188" s="1">
        <v>45785</v>
      </c>
      <c r="E188" s="1">
        <v>45785</v>
      </c>
      <c r="F188">
        <v>100</v>
      </c>
      <c r="G188" s="1">
        <v>45785</v>
      </c>
      <c r="H188" s="1">
        <v>45785</v>
      </c>
      <c r="I188" t="str">
        <f>"1000"</f>
        <v>1000</v>
      </c>
      <c r="J188" t="str">
        <f>"FERIE"</f>
        <v>FERIE</v>
      </c>
      <c r="L188" t="str">
        <f>""</f>
        <v/>
      </c>
      <c r="M188">
        <v>0</v>
      </c>
      <c r="N188" t="str">
        <f>"0:00"</f>
        <v>0:00</v>
      </c>
      <c r="O188">
        <v>1</v>
      </c>
      <c r="P188">
        <v>0</v>
      </c>
      <c r="Q188" t="str">
        <f>"0:00"</f>
        <v>0:00</v>
      </c>
      <c r="R188">
        <v>1</v>
      </c>
      <c r="S188" t="str">
        <f>""</f>
        <v/>
      </c>
      <c r="T188" t="str">
        <f>""</f>
        <v/>
      </c>
      <c r="W188" t="str">
        <f>""</f>
        <v/>
      </c>
      <c r="Y188" t="str">
        <f>""</f>
        <v/>
      </c>
      <c r="Z188" t="str">
        <f>""</f>
        <v/>
      </c>
    </row>
    <row r="189" spans="1:26" x14ac:dyDescent="0.25">
      <c r="A189">
        <v>1178</v>
      </c>
      <c r="B189" t="str">
        <f t="shared" si="39"/>
        <v>SARTI</v>
      </c>
      <c r="C189" t="str">
        <f t="shared" si="40"/>
        <v>SONIA</v>
      </c>
      <c r="D189" s="1">
        <v>45779</v>
      </c>
      <c r="E189" s="1">
        <v>45779</v>
      </c>
      <c r="F189">
        <v>100</v>
      </c>
      <c r="G189" s="1">
        <v>45779</v>
      </c>
      <c r="H189" s="1">
        <v>45779</v>
      </c>
      <c r="I189" t="str">
        <f>"1000"</f>
        <v>1000</v>
      </c>
      <c r="J189" t="str">
        <f>"FERIE"</f>
        <v>FERIE</v>
      </c>
      <c r="L189" t="str">
        <f>""</f>
        <v/>
      </c>
      <c r="M189">
        <v>0</v>
      </c>
      <c r="N189" t="str">
        <f>"0:00"</f>
        <v>0:00</v>
      </c>
      <c r="O189">
        <v>1</v>
      </c>
      <c r="P189">
        <v>0</v>
      </c>
      <c r="Q189" t="str">
        <f>"0:00"</f>
        <v>0:00</v>
      </c>
      <c r="R189">
        <v>1</v>
      </c>
      <c r="S189" t="str">
        <f>""</f>
        <v/>
      </c>
      <c r="T189" t="str">
        <f>""</f>
        <v/>
      </c>
      <c r="W189" t="str">
        <f>""</f>
        <v/>
      </c>
      <c r="Y189" t="str">
        <f>""</f>
        <v/>
      </c>
      <c r="Z189" t="str">
        <f>""</f>
        <v/>
      </c>
    </row>
    <row r="190" spans="1:26" x14ac:dyDescent="0.25">
      <c r="A190">
        <v>1178</v>
      </c>
      <c r="B190" t="str">
        <f t="shared" si="39"/>
        <v>SARTI</v>
      </c>
      <c r="C190" t="str">
        <f t="shared" si="40"/>
        <v>SONIA</v>
      </c>
      <c r="D190" s="1">
        <v>45765</v>
      </c>
      <c r="E190" s="1">
        <v>45765</v>
      </c>
      <c r="F190">
        <v>100</v>
      </c>
      <c r="G190" s="1">
        <v>45765</v>
      </c>
      <c r="H190" s="1">
        <v>45765</v>
      </c>
      <c r="I190" t="str">
        <f>"1000"</f>
        <v>1000</v>
      </c>
      <c r="J190" t="str">
        <f>"FERIE"</f>
        <v>FERIE</v>
      </c>
      <c r="L190" t="str">
        <f>""</f>
        <v/>
      </c>
      <c r="M190">
        <v>0</v>
      </c>
      <c r="N190" t="str">
        <f>"0:00"</f>
        <v>0:00</v>
      </c>
      <c r="O190">
        <v>1</v>
      </c>
      <c r="P190">
        <v>0</v>
      </c>
      <c r="Q190" t="str">
        <f>"0:00"</f>
        <v>0:00</v>
      </c>
      <c r="R190">
        <v>1</v>
      </c>
      <c r="S190" t="str">
        <f>""</f>
        <v/>
      </c>
      <c r="T190" t="str">
        <f>""</f>
        <v/>
      </c>
      <c r="W190" t="str">
        <f>""</f>
        <v/>
      </c>
      <c r="Y190" t="str">
        <f>""</f>
        <v/>
      </c>
      <c r="Z190" t="str">
        <f>""</f>
        <v/>
      </c>
    </row>
    <row r="191" spans="1:26" x14ac:dyDescent="0.25">
      <c r="A191">
        <v>1178</v>
      </c>
      <c r="B191" t="str">
        <f t="shared" si="39"/>
        <v>SARTI</v>
      </c>
      <c r="C191" t="str">
        <f t="shared" si="40"/>
        <v>SONIA</v>
      </c>
      <c r="D191" s="1">
        <v>45762</v>
      </c>
      <c r="E191" s="1">
        <v>45762</v>
      </c>
      <c r="F191">
        <v>100</v>
      </c>
      <c r="G191" s="1">
        <v>45762</v>
      </c>
      <c r="H191" s="1">
        <v>45762</v>
      </c>
      <c r="I191" t="str">
        <f>"3006"</f>
        <v>3006</v>
      </c>
      <c r="J191" t="str">
        <f>"PERM. RETRIBUITO PER MOTIVI PERSONALI/FAMIGLIARI ORE"</f>
        <v>PERM. RETRIBUITO PER MOTIVI PERSONALI/FAMIGLIARI ORE</v>
      </c>
      <c r="L191" t="str">
        <f>""</f>
        <v/>
      </c>
      <c r="M191">
        <v>210</v>
      </c>
      <c r="N191" t="str">
        <f>"3:30"</f>
        <v>3:30</v>
      </c>
      <c r="O191">
        <v>1</v>
      </c>
      <c r="P191">
        <v>210</v>
      </c>
      <c r="Q191" t="str">
        <f>"3:30"</f>
        <v>3:30</v>
      </c>
      <c r="R191">
        <v>1</v>
      </c>
      <c r="S191" t="str">
        <f>""</f>
        <v/>
      </c>
      <c r="T191" t="str">
        <f>""</f>
        <v/>
      </c>
      <c r="W191" t="str">
        <f>""</f>
        <v/>
      </c>
      <c r="Y191" t="str">
        <f>""</f>
        <v/>
      </c>
      <c r="Z191" t="str">
        <f>""</f>
        <v/>
      </c>
    </row>
    <row r="192" spans="1:26" x14ac:dyDescent="0.25">
      <c r="A192">
        <v>1178</v>
      </c>
      <c r="B192" t="str">
        <f t="shared" si="39"/>
        <v>SARTI</v>
      </c>
      <c r="C192" t="str">
        <f t="shared" si="40"/>
        <v>SONIA</v>
      </c>
      <c r="D192" s="1">
        <v>45761</v>
      </c>
      <c r="E192" s="1">
        <v>45761</v>
      </c>
      <c r="F192">
        <v>100</v>
      </c>
      <c r="G192" s="1">
        <v>45761</v>
      </c>
      <c r="H192" s="1">
        <v>45761</v>
      </c>
      <c r="I192" t="str">
        <f>"1010"</f>
        <v>1010</v>
      </c>
      <c r="J192" t="str">
        <f>"RECUPERO ORE ECCEDENTI"</f>
        <v>RECUPERO ORE ECCEDENTI</v>
      </c>
      <c r="L192" t="str">
        <f>""</f>
        <v/>
      </c>
      <c r="M192">
        <v>18</v>
      </c>
      <c r="N192" t="str">
        <f>"0:18"</f>
        <v>0:18</v>
      </c>
      <c r="O192">
        <v>1</v>
      </c>
      <c r="P192">
        <v>18</v>
      </c>
      <c r="Q192" t="str">
        <f>"0:18"</f>
        <v>0:18</v>
      </c>
      <c r="R192">
        <v>1</v>
      </c>
      <c r="S192" t="str">
        <f>""</f>
        <v/>
      </c>
      <c r="T192" t="str">
        <f>""</f>
        <v/>
      </c>
      <c r="W192" t="str">
        <f>""</f>
        <v/>
      </c>
      <c r="Y192" t="str">
        <f>""</f>
        <v/>
      </c>
      <c r="Z192" t="str">
        <f>""</f>
        <v/>
      </c>
    </row>
    <row r="193" spans="1:26" x14ac:dyDescent="0.25">
      <c r="A193">
        <v>1178</v>
      </c>
      <c r="B193" t="str">
        <f t="shared" si="39"/>
        <v>SARTI</v>
      </c>
      <c r="C193" t="str">
        <f t="shared" si="40"/>
        <v>SONIA</v>
      </c>
      <c r="D193" s="1">
        <v>45756</v>
      </c>
      <c r="E193" s="1">
        <v>45758</v>
      </c>
      <c r="F193">
        <v>100</v>
      </c>
      <c r="G193" s="1">
        <v>45756</v>
      </c>
      <c r="H193" s="1">
        <v>45758</v>
      </c>
      <c r="I193" t="str">
        <f>"1000"</f>
        <v>1000</v>
      </c>
      <c r="J193" t="str">
        <f>"FERIE"</f>
        <v>FERIE</v>
      </c>
      <c r="L193" t="str">
        <f>""</f>
        <v/>
      </c>
      <c r="M193">
        <v>0</v>
      </c>
      <c r="N193" t="str">
        <f>"0:00"</f>
        <v>0:00</v>
      </c>
      <c r="O193">
        <v>3</v>
      </c>
      <c r="P193">
        <v>0</v>
      </c>
      <c r="Q193" t="str">
        <f>"0:00"</f>
        <v>0:00</v>
      </c>
      <c r="R193">
        <v>3</v>
      </c>
      <c r="S193" t="str">
        <f>""</f>
        <v/>
      </c>
      <c r="T193" t="str">
        <f>""</f>
        <v/>
      </c>
      <c r="W193" t="str">
        <f>""</f>
        <v/>
      </c>
      <c r="Y193" t="str">
        <f>""</f>
        <v/>
      </c>
      <c r="Z193" t="str">
        <f>""</f>
        <v/>
      </c>
    </row>
    <row r="194" spans="1:26" x14ac:dyDescent="0.25">
      <c r="A194">
        <v>1178</v>
      </c>
      <c r="B194" t="str">
        <f t="shared" si="39"/>
        <v>SARTI</v>
      </c>
      <c r="C194" t="str">
        <f t="shared" si="40"/>
        <v>SONIA</v>
      </c>
      <c r="D194" s="1">
        <v>45755</v>
      </c>
      <c r="E194" s="1">
        <v>45755</v>
      </c>
      <c r="F194">
        <v>100</v>
      </c>
      <c r="G194" s="1">
        <v>45755</v>
      </c>
      <c r="H194" s="1">
        <v>45755</v>
      </c>
      <c r="I194" t="str">
        <f>"3006"</f>
        <v>3006</v>
      </c>
      <c r="J194" t="str">
        <f>"PERM. RETRIBUITO PER MOTIVI PERSONALI/FAMIGLIARI ORE"</f>
        <v>PERM. RETRIBUITO PER MOTIVI PERSONALI/FAMIGLIARI ORE</v>
      </c>
      <c r="L194" t="str">
        <f>""</f>
        <v/>
      </c>
      <c r="M194">
        <v>180</v>
      </c>
      <c r="N194" t="str">
        <f>"3:00"</f>
        <v>3:00</v>
      </c>
      <c r="O194">
        <v>1</v>
      </c>
      <c r="P194">
        <v>180</v>
      </c>
      <c r="Q194" t="str">
        <f>"3:00"</f>
        <v>3:00</v>
      </c>
      <c r="R194">
        <v>1</v>
      </c>
      <c r="S194" t="str">
        <f>""</f>
        <v/>
      </c>
      <c r="T194" t="str">
        <f>""</f>
        <v/>
      </c>
      <c r="W194" t="str">
        <f>""</f>
        <v/>
      </c>
      <c r="Y194" t="str">
        <f>""</f>
        <v/>
      </c>
      <c r="Z194" t="str">
        <f>""</f>
        <v/>
      </c>
    </row>
    <row r="195" spans="1:26" x14ac:dyDescent="0.25">
      <c r="A195">
        <v>1178</v>
      </c>
      <c r="B195" t="str">
        <f t="shared" si="39"/>
        <v>SARTI</v>
      </c>
      <c r="C195" t="str">
        <f t="shared" si="40"/>
        <v>SONIA</v>
      </c>
      <c r="D195" s="1">
        <v>45751</v>
      </c>
      <c r="E195" s="1">
        <v>45751</v>
      </c>
      <c r="F195">
        <v>100</v>
      </c>
      <c r="G195" s="1">
        <v>45751</v>
      </c>
      <c r="H195" s="1">
        <v>45751</v>
      </c>
      <c r="I195" t="str">
        <f>"1000"</f>
        <v>1000</v>
      </c>
      <c r="J195" t="str">
        <f>"FERIE"</f>
        <v>FERIE</v>
      </c>
      <c r="L195" t="str">
        <f>""</f>
        <v/>
      </c>
      <c r="M195">
        <v>0</v>
      </c>
      <c r="N195" t="str">
        <f>"0:00"</f>
        <v>0:00</v>
      </c>
      <c r="O195">
        <v>1</v>
      </c>
      <c r="P195">
        <v>0</v>
      </c>
      <c r="Q195" t="str">
        <f>"0:00"</f>
        <v>0:00</v>
      </c>
      <c r="R195">
        <v>1</v>
      </c>
      <c r="S195" t="str">
        <f>""</f>
        <v/>
      </c>
      <c r="T195" t="str">
        <f>""</f>
        <v/>
      </c>
      <c r="W195" t="str">
        <f>""</f>
        <v/>
      </c>
      <c r="Y195" t="str">
        <f>""</f>
        <v/>
      </c>
      <c r="Z195" t="str">
        <f>""</f>
        <v/>
      </c>
    </row>
    <row r="196" spans="1:26" x14ac:dyDescent="0.25">
      <c r="A196">
        <v>1345</v>
      </c>
      <c r="B196" t="str">
        <f t="shared" ref="B196:B238" si="41">"CHELI"</f>
        <v>CHELI</v>
      </c>
      <c r="C196" t="str">
        <f t="shared" ref="C196:C238" si="42">"ELENA"</f>
        <v>ELENA</v>
      </c>
      <c r="D196" s="1">
        <v>45838</v>
      </c>
      <c r="E196" s="1">
        <v>45838</v>
      </c>
      <c r="F196">
        <v>100</v>
      </c>
      <c r="G196" s="1">
        <v>45838</v>
      </c>
      <c r="H196" s="1">
        <v>45838</v>
      </c>
      <c r="I196" t="str">
        <f t="shared" ref="I196:I201" si="43">"1010"</f>
        <v>1010</v>
      </c>
      <c r="J196" t="str">
        <f t="shared" ref="J196:J201" si="44">"RECUPERO ORE ECCEDENTI"</f>
        <v>RECUPERO ORE ECCEDENTI</v>
      </c>
      <c r="L196" t="str">
        <f>""</f>
        <v/>
      </c>
      <c r="M196">
        <v>28</v>
      </c>
      <c r="N196" t="str">
        <f>"0:28"</f>
        <v>0:28</v>
      </c>
      <c r="O196">
        <v>1</v>
      </c>
      <c r="P196">
        <v>28</v>
      </c>
      <c r="Q196" t="str">
        <f>"0:28"</f>
        <v>0:28</v>
      </c>
      <c r="R196">
        <v>1</v>
      </c>
      <c r="S196" t="str">
        <f>""</f>
        <v/>
      </c>
      <c r="T196" t="str">
        <f>""</f>
        <v/>
      </c>
      <c r="W196" t="str">
        <f>""</f>
        <v/>
      </c>
      <c r="Y196" t="str">
        <f>""</f>
        <v/>
      </c>
      <c r="Z196" t="str">
        <f>""</f>
        <v/>
      </c>
    </row>
    <row r="197" spans="1:26" x14ac:dyDescent="0.25">
      <c r="A197">
        <v>1345</v>
      </c>
      <c r="B197" t="str">
        <f t="shared" si="41"/>
        <v>CHELI</v>
      </c>
      <c r="C197" t="str">
        <f t="shared" si="42"/>
        <v>ELENA</v>
      </c>
      <c r="D197" s="1">
        <v>45835</v>
      </c>
      <c r="E197" s="1">
        <v>45835</v>
      </c>
      <c r="F197">
        <v>100</v>
      </c>
      <c r="G197" s="1">
        <v>45835</v>
      </c>
      <c r="H197" s="1">
        <v>45835</v>
      </c>
      <c r="I197" t="str">
        <f t="shared" si="43"/>
        <v>1010</v>
      </c>
      <c r="J197" t="str">
        <f t="shared" si="44"/>
        <v>RECUPERO ORE ECCEDENTI</v>
      </c>
      <c r="L197" t="str">
        <f>""</f>
        <v/>
      </c>
      <c r="M197">
        <v>10</v>
      </c>
      <c r="N197" t="str">
        <f>"0:10"</f>
        <v>0:10</v>
      </c>
      <c r="O197">
        <v>1</v>
      </c>
      <c r="P197">
        <v>10</v>
      </c>
      <c r="Q197" t="str">
        <f>"0:10"</f>
        <v>0:10</v>
      </c>
      <c r="R197">
        <v>1</v>
      </c>
      <c r="S197" t="str">
        <f>""</f>
        <v/>
      </c>
      <c r="T197" t="str">
        <f>""</f>
        <v/>
      </c>
      <c r="W197" t="str">
        <f>""</f>
        <v/>
      </c>
      <c r="Y197" t="str">
        <f>""</f>
        <v/>
      </c>
      <c r="Z197" t="str">
        <f>""</f>
        <v/>
      </c>
    </row>
    <row r="198" spans="1:26" x14ac:dyDescent="0.25">
      <c r="A198">
        <v>1345</v>
      </c>
      <c r="B198" t="str">
        <f t="shared" si="41"/>
        <v>CHELI</v>
      </c>
      <c r="C198" t="str">
        <f t="shared" si="42"/>
        <v>ELENA</v>
      </c>
      <c r="D198" s="1">
        <v>45833</v>
      </c>
      <c r="E198" s="1">
        <v>45833</v>
      </c>
      <c r="F198">
        <v>100</v>
      </c>
      <c r="G198" s="1">
        <v>45833</v>
      </c>
      <c r="H198" s="1">
        <v>45833</v>
      </c>
      <c r="I198" t="str">
        <f t="shared" si="43"/>
        <v>1010</v>
      </c>
      <c r="J198" t="str">
        <f t="shared" si="44"/>
        <v>RECUPERO ORE ECCEDENTI</v>
      </c>
      <c r="L198" t="str">
        <f>""</f>
        <v/>
      </c>
      <c r="M198">
        <v>9</v>
      </c>
      <c r="N198" t="str">
        <f>"0:09"</f>
        <v>0:09</v>
      </c>
      <c r="O198">
        <v>1</v>
      </c>
      <c r="P198">
        <v>9</v>
      </c>
      <c r="Q198" t="str">
        <f>"0:09"</f>
        <v>0:09</v>
      </c>
      <c r="R198">
        <v>1</v>
      </c>
      <c r="S198" t="str">
        <f>""</f>
        <v/>
      </c>
      <c r="T198" t="str">
        <f>""</f>
        <v/>
      </c>
      <c r="W198" t="str">
        <f>""</f>
        <v/>
      </c>
      <c r="Y198" t="str">
        <f>""</f>
        <v/>
      </c>
      <c r="Z198" t="str">
        <f>""</f>
        <v/>
      </c>
    </row>
    <row r="199" spans="1:26" x14ac:dyDescent="0.25">
      <c r="A199">
        <v>1345</v>
      </c>
      <c r="B199" t="str">
        <f t="shared" si="41"/>
        <v>CHELI</v>
      </c>
      <c r="C199" t="str">
        <f t="shared" si="42"/>
        <v>ELENA</v>
      </c>
      <c r="D199" s="1">
        <v>45831</v>
      </c>
      <c r="E199" s="1">
        <v>45831</v>
      </c>
      <c r="F199">
        <v>100</v>
      </c>
      <c r="G199" s="1">
        <v>45831</v>
      </c>
      <c r="H199" s="1">
        <v>45831</v>
      </c>
      <c r="I199" t="str">
        <f t="shared" si="43"/>
        <v>1010</v>
      </c>
      <c r="J199" t="str">
        <f t="shared" si="44"/>
        <v>RECUPERO ORE ECCEDENTI</v>
      </c>
      <c r="L199" t="str">
        <f>""</f>
        <v/>
      </c>
      <c r="M199">
        <v>9</v>
      </c>
      <c r="N199" t="str">
        <f>"0:09"</f>
        <v>0:09</v>
      </c>
      <c r="O199">
        <v>1</v>
      </c>
      <c r="P199">
        <v>9</v>
      </c>
      <c r="Q199" t="str">
        <f>"0:09"</f>
        <v>0:09</v>
      </c>
      <c r="R199">
        <v>1</v>
      </c>
      <c r="S199" t="str">
        <f>""</f>
        <v/>
      </c>
      <c r="T199" t="str">
        <f>""</f>
        <v/>
      </c>
      <c r="W199" t="str">
        <f>""</f>
        <v/>
      </c>
      <c r="Y199" t="str">
        <f>""</f>
        <v/>
      </c>
      <c r="Z199" t="str">
        <f>""</f>
        <v/>
      </c>
    </row>
    <row r="200" spans="1:26" x14ac:dyDescent="0.25">
      <c r="A200">
        <v>1345</v>
      </c>
      <c r="B200" t="str">
        <f t="shared" si="41"/>
        <v>CHELI</v>
      </c>
      <c r="C200" t="str">
        <f t="shared" si="42"/>
        <v>ELENA</v>
      </c>
      <c r="D200" s="1">
        <v>45828</v>
      </c>
      <c r="E200" s="1">
        <v>45828</v>
      </c>
      <c r="F200">
        <v>100</v>
      </c>
      <c r="G200" s="1">
        <v>45828</v>
      </c>
      <c r="H200" s="1">
        <v>45828</v>
      </c>
      <c r="I200" t="str">
        <f t="shared" si="43"/>
        <v>1010</v>
      </c>
      <c r="J200" t="str">
        <f t="shared" si="44"/>
        <v>RECUPERO ORE ECCEDENTI</v>
      </c>
      <c r="L200" t="str">
        <f>""</f>
        <v/>
      </c>
      <c r="M200">
        <v>8</v>
      </c>
      <c r="N200" t="str">
        <f>"0:08"</f>
        <v>0:08</v>
      </c>
      <c r="O200">
        <v>1</v>
      </c>
      <c r="P200">
        <v>8</v>
      </c>
      <c r="Q200" t="str">
        <f>"0:08"</f>
        <v>0:08</v>
      </c>
      <c r="R200">
        <v>1</v>
      </c>
      <c r="S200" t="str">
        <f>""</f>
        <v/>
      </c>
      <c r="T200" t="str">
        <f>""</f>
        <v/>
      </c>
      <c r="W200" t="str">
        <f>""</f>
        <v/>
      </c>
      <c r="Y200" t="str">
        <f>""</f>
        <v/>
      </c>
      <c r="Z200" t="str">
        <f>""</f>
        <v/>
      </c>
    </row>
    <row r="201" spans="1:26" x14ac:dyDescent="0.25">
      <c r="A201">
        <v>1345</v>
      </c>
      <c r="B201" t="str">
        <f t="shared" si="41"/>
        <v>CHELI</v>
      </c>
      <c r="C201" t="str">
        <f t="shared" si="42"/>
        <v>ELENA</v>
      </c>
      <c r="D201" s="1">
        <v>45826</v>
      </c>
      <c r="E201" s="1">
        <v>45826</v>
      </c>
      <c r="F201">
        <v>100</v>
      </c>
      <c r="G201" s="1">
        <v>45826</v>
      </c>
      <c r="H201" s="1">
        <v>45826</v>
      </c>
      <c r="I201" t="str">
        <f t="shared" si="43"/>
        <v>1010</v>
      </c>
      <c r="J201" t="str">
        <f t="shared" si="44"/>
        <v>RECUPERO ORE ECCEDENTI</v>
      </c>
      <c r="L201" t="str">
        <f>""</f>
        <v/>
      </c>
      <c r="M201">
        <v>3</v>
      </c>
      <c r="N201" t="str">
        <f>"0:03"</f>
        <v>0:03</v>
      </c>
      <c r="O201">
        <v>1</v>
      </c>
      <c r="P201">
        <v>3</v>
      </c>
      <c r="Q201" t="str">
        <f>"0:03"</f>
        <v>0:03</v>
      </c>
      <c r="R201">
        <v>1</v>
      </c>
      <c r="S201" t="str">
        <f>""</f>
        <v/>
      </c>
      <c r="T201" t="str">
        <f>""</f>
        <v/>
      </c>
      <c r="W201" t="str">
        <f>""</f>
        <v/>
      </c>
      <c r="Y201" t="str">
        <f>""</f>
        <v/>
      </c>
      <c r="Z201" t="str">
        <f>""</f>
        <v/>
      </c>
    </row>
    <row r="202" spans="1:26" x14ac:dyDescent="0.25">
      <c r="A202">
        <v>1345</v>
      </c>
      <c r="B202" t="str">
        <f t="shared" si="41"/>
        <v>CHELI</v>
      </c>
      <c r="C202" t="str">
        <f t="shared" si="42"/>
        <v>ELENA</v>
      </c>
      <c r="D202" s="1">
        <v>45825</v>
      </c>
      <c r="E202" s="1">
        <v>45825</v>
      </c>
      <c r="F202">
        <v>100</v>
      </c>
      <c r="G202" s="1">
        <v>45825</v>
      </c>
      <c r="H202" s="1">
        <v>45825</v>
      </c>
      <c r="I202" t="str">
        <f>"5044"</f>
        <v>5044</v>
      </c>
      <c r="J202" t="str">
        <f>"RECUPERO SEGGI ELETT. FESTIVITA' NON GODUTE"</f>
        <v>RECUPERO SEGGI ELETT. FESTIVITA' NON GODUTE</v>
      </c>
      <c r="L202" t="str">
        <f>""</f>
        <v/>
      </c>
      <c r="M202">
        <v>0</v>
      </c>
      <c r="N202" t="str">
        <f>"0:00"</f>
        <v>0:00</v>
      </c>
      <c r="O202">
        <v>1</v>
      </c>
      <c r="P202">
        <v>0</v>
      </c>
      <c r="Q202" t="str">
        <f>"0:00"</f>
        <v>0:00</v>
      </c>
      <c r="R202">
        <v>1</v>
      </c>
      <c r="S202" t="str">
        <f>""</f>
        <v/>
      </c>
      <c r="T202" t="str">
        <f>""</f>
        <v/>
      </c>
      <c r="W202" t="str">
        <f>""</f>
        <v/>
      </c>
      <c r="Y202" t="str">
        <f>""</f>
        <v/>
      </c>
      <c r="Z202" t="str">
        <f>""</f>
        <v/>
      </c>
    </row>
    <row r="203" spans="1:26" x14ac:dyDescent="0.25">
      <c r="A203">
        <v>1345</v>
      </c>
      <c r="B203" t="str">
        <f t="shared" si="41"/>
        <v>CHELI</v>
      </c>
      <c r="C203" t="str">
        <f t="shared" si="42"/>
        <v>ELENA</v>
      </c>
      <c r="D203" s="1">
        <v>45824</v>
      </c>
      <c r="E203" s="1">
        <v>45824</v>
      </c>
      <c r="F203">
        <v>100</v>
      </c>
      <c r="G203" s="1">
        <v>45824</v>
      </c>
      <c r="H203" s="1">
        <v>45824</v>
      </c>
      <c r="I203" t="str">
        <f>"1010"</f>
        <v>1010</v>
      </c>
      <c r="J203" t="str">
        <f>"RECUPERO ORE ECCEDENTI"</f>
        <v>RECUPERO ORE ECCEDENTI</v>
      </c>
      <c r="L203" t="str">
        <f>""</f>
        <v/>
      </c>
      <c r="M203">
        <v>7</v>
      </c>
      <c r="N203" t="str">
        <f>"0:07"</f>
        <v>0:07</v>
      </c>
      <c r="O203">
        <v>1</v>
      </c>
      <c r="P203">
        <v>7</v>
      </c>
      <c r="Q203" t="str">
        <f>"0:07"</f>
        <v>0:07</v>
      </c>
      <c r="R203">
        <v>1</v>
      </c>
      <c r="S203" t="str">
        <f>""</f>
        <v/>
      </c>
      <c r="T203" t="str">
        <f>""</f>
        <v/>
      </c>
      <c r="W203" t="str">
        <f>""</f>
        <v/>
      </c>
      <c r="Y203" t="str">
        <f>""</f>
        <v/>
      </c>
      <c r="Z203" t="str">
        <f>""</f>
        <v/>
      </c>
    </row>
    <row r="204" spans="1:26" x14ac:dyDescent="0.25">
      <c r="A204">
        <v>1345</v>
      </c>
      <c r="B204" t="str">
        <f t="shared" si="41"/>
        <v>CHELI</v>
      </c>
      <c r="C204" t="str">
        <f t="shared" si="42"/>
        <v>ELENA</v>
      </c>
      <c r="D204" s="1">
        <v>45821</v>
      </c>
      <c r="E204" s="1">
        <v>45821</v>
      </c>
      <c r="F204">
        <v>100</v>
      </c>
      <c r="G204" s="1">
        <v>45821</v>
      </c>
      <c r="H204" s="1">
        <v>45821</v>
      </c>
      <c r="I204" t="str">
        <f>"1010"</f>
        <v>1010</v>
      </c>
      <c r="J204" t="str">
        <f>"RECUPERO ORE ECCEDENTI"</f>
        <v>RECUPERO ORE ECCEDENTI</v>
      </c>
      <c r="L204" t="str">
        <f>""</f>
        <v/>
      </c>
      <c r="M204">
        <v>8</v>
      </c>
      <c r="N204" t="str">
        <f>"0:08"</f>
        <v>0:08</v>
      </c>
      <c r="O204">
        <v>1</v>
      </c>
      <c r="P204">
        <v>8</v>
      </c>
      <c r="Q204" t="str">
        <f>"0:08"</f>
        <v>0:08</v>
      </c>
      <c r="R204">
        <v>1</v>
      </c>
      <c r="S204" t="str">
        <f>""</f>
        <v/>
      </c>
      <c r="T204" t="str">
        <f>""</f>
        <v/>
      </c>
      <c r="W204" t="str">
        <f>""</f>
        <v/>
      </c>
      <c r="Y204" t="str">
        <f>""</f>
        <v/>
      </c>
      <c r="Z204" t="str">
        <f>""</f>
        <v/>
      </c>
    </row>
    <row r="205" spans="1:26" x14ac:dyDescent="0.25">
      <c r="A205">
        <v>1345</v>
      </c>
      <c r="B205" t="str">
        <f t="shared" si="41"/>
        <v>CHELI</v>
      </c>
      <c r="C205" t="str">
        <f t="shared" si="42"/>
        <v>ELENA</v>
      </c>
      <c r="D205" s="1">
        <v>45819</v>
      </c>
      <c r="E205" s="1">
        <v>45819</v>
      </c>
      <c r="F205">
        <v>100</v>
      </c>
      <c r="G205" s="1">
        <v>45819</v>
      </c>
      <c r="H205" s="1">
        <v>45819</v>
      </c>
      <c r="I205" t="str">
        <f>"1010"</f>
        <v>1010</v>
      </c>
      <c r="J205" t="str">
        <f>"RECUPERO ORE ECCEDENTI"</f>
        <v>RECUPERO ORE ECCEDENTI</v>
      </c>
      <c r="L205" t="str">
        <f>""</f>
        <v/>
      </c>
      <c r="M205">
        <v>9</v>
      </c>
      <c r="N205" t="str">
        <f>"0:09"</f>
        <v>0:09</v>
      </c>
      <c r="O205">
        <v>1</v>
      </c>
      <c r="P205">
        <v>9</v>
      </c>
      <c r="Q205" t="str">
        <f>"0:09"</f>
        <v>0:09</v>
      </c>
      <c r="R205">
        <v>1</v>
      </c>
      <c r="S205" t="str">
        <f>""</f>
        <v/>
      </c>
      <c r="T205" t="str">
        <f>""</f>
        <v/>
      </c>
      <c r="W205" t="str">
        <f>""</f>
        <v/>
      </c>
      <c r="Y205" t="str">
        <f>""</f>
        <v/>
      </c>
      <c r="Z205" t="str">
        <f>""</f>
        <v/>
      </c>
    </row>
    <row r="206" spans="1:26" x14ac:dyDescent="0.25">
      <c r="A206">
        <v>1345</v>
      </c>
      <c r="B206" t="str">
        <f t="shared" si="41"/>
        <v>CHELI</v>
      </c>
      <c r="C206" t="str">
        <f t="shared" si="42"/>
        <v>ELENA</v>
      </c>
      <c r="D206" s="1">
        <v>45817</v>
      </c>
      <c r="E206" s="1">
        <v>45817</v>
      </c>
      <c r="F206">
        <v>100</v>
      </c>
      <c r="G206" s="1">
        <v>45817</v>
      </c>
      <c r="H206" s="1">
        <v>45817</v>
      </c>
      <c r="I206" t="str">
        <f>"3019"</f>
        <v>3019</v>
      </c>
      <c r="J206" t="str">
        <f>"PERM. RETRIBUITO SEGGI ELETTORALI COMPONENTE"</f>
        <v>PERM. RETRIBUITO SEGGI ELETTORALI COMPONENTE</v>
      </c>
      <c r="L206" t="str">
        <f>""</f>
        <v/>
      </c>
      <c r="M206">
        <v>0</v>
      </c>
      <c r="N206" t="str">
        <f>"0:00"</f>
        <v>0:00</v>
      </c>
      <c r="O206">
        <v>1</v>
      </c>
      <c r="P206">
        <v>0</v>
      </c>
      <c r="Q206" t="str">
        <f>"0:00"</f>
        <v>0:00</v>
      </c>
      <c r="R206">
        <v>1</v>
      </c>
      <c r="S206" t="str">
        <f>""</f>
        <v/>
      </c>
      <c r="T206" t="str">
        <f>""</f>
        <v/>
      </c>
      <c r="W206" t="str">
        <f>""</f>
        <v/>
      </c>
      <c r="Y206" t="str">
        <f>""</f>
        <v/>
      </c>
      <c r="Z206" t="str">
        <f>""</f>
        <v/>
      </c>
    </row>
    <row r="207" spans="1:26" x14ac:dyDescent="0.25">
      <c r="A207">
        <v>1345</v>
      </c>
      <c r="B207" t="str">
        <f t="shared" si="41"/>
        <v>CHELI</v>
      </c>
      <c r="C207" t="str">
        <f t="shared" si="42"/>
        <v>ELENA</v>
      </c>
      <c r="D207" s="1">
        <v>45814</v>
      </c>
      <c r="E207" s="1">
        <v>45814</v>
      </c>
      <c r="F207">
        <v>100</v>
      </c>
      <c r="G207" s="1">
        <v>45814</v>
      </c>
      <c r="H207" s="1">
        <v>45814</v>
      </c>
      <c r="I207" t="str">
        <f>"1000"</f>
        <v>1000</v>
      </c>
      <c r="J207" t="str">
        <f>"FERIE"</f>
        <v>FERIE</v>
      </c>
      <c r="L207" t="str">
        <f>""</f>
        <v/>
      </c>
      <c r="M207">
        <v>0</v>
      </c>
      <c r="N207" t="str">
        <f>"0:00"</f>
        <v>0:00</v>
      </c>
      <c r="O207">
        <v>1</v>
      </c>
      <c r="P207">
        <v>0</v>
      </c>
      <c r="Q207" t="str">
        <f>"0:00"</f>
        <v>0:00</v>
      </c>
      <c r="R207">
        <v>1</v>
      </c>
      <c r="S207" t="str">
        <f>""</f>
        <v/>
      </c>
      <c r="T207" t="str">
        <f>""</f>
        <v/>
      </c>
      <c r="W207" t="str">
        <f>""</f>
        <v/>
      </c>
      <c r="Y207" t="str">
        <f>""</f>
        <v/>
      </c>
      <c r="Z207" t="str">
        <f>""</f>
        <v/>
      </c>
    </row>
    <row r="208" spans="1:26" x14ac:dyDescent="0.25">
      <c r="A208">
        <v>1345</v>
      </c>
      <c r="B208" t="str">
        <f t="shared" si="41"/>
        <v>CHELI</v>
      </c>
      <c r="C208" t="str">
        <f t="shared" si="42"/>
        <v>ELENA</v>
      </c>
      <c r="D208" s="1">
        <v>45813</v>
      </c>
      <c r="E208" s="1">
        <v>45813</v>
      </c>
      <c r="F208">
        <v>100</v>
      </c>
      <c r="G208" s="1">
        <v>45813</v>
      </c>
      <c r="H208" s="1">
        <v>45813</v>
      </c>
      <c r="I208" t="str">
        <f>"3006"</f>
        <v>3006</v>
      </c>
      <c r="J208" t="str">
        <f>"PERM. RETRIBUITO PER MOTIVI PERSONALI/FAMIGLIARI ORE"</f>
        <v>PERM. RETRIBUITO PER MOTIVI PERSONALI/FAMIGLIARI ORE</v>
      </c>
      <c r="L208" t="str">
        <f>""</f>
        <v/>
      </c>
      <c r="M208">
        <v>240</v>
      </c>
      <c r="N208" t="str">
        <f>"4:00"</f>
        <v>4:00</v>
      </c>
      <c r="O208">
        <v>1</v>
      </c>
      <c r="P208">
        <v>240</v>
      </c>
      <c r="Q208" t="str">
        <f>"4:00"</f>
        <v>4:00</v>
      </c>
      <c r="R208">
        <v>1</v>
      </c>
      <c r="S208" t="str">
        <f>""</f>
        <v/>
      </c>
      <c r="T208" t="str">
        <f>""</f>
        <v/>
      </c>
      <c r="W208" t="str">
        <f>""</f>
        <v/>
      </c>
      <c r="Y208" t="str">
        <f>""</f>
        <v/>
      </c>
      <c r="Z208" t="str">
        <f>""</f>
        <v/>
      </c>
    </row>
    <row r="209" spans="1:26" x14ac:dyDescent="0.25">
      <c r="A209">
        <v>1345</v>
      </c>
      <c r="B209" t="str">
        <f t="shared" si="41"/>
        <v>CHELI</v>
      </c>
      <c r="C209" t="str">
        <f t="shared" si="42"/>
        <v>ELENA</v>
      </c>
      <c r="D209" s="1">
        <v>45812</v>
      </c>
      <c r="E209" s="1">
        <v>45812</v>
      </c>
      <c r="F209">
        <v>100</v>
      </c>
      <c r="G209" s="1">
        <v>45812</v>
      </c>
      <c r="H209" s="1">
        <v>45812</v>
      </c>
      <c r="I209" t="str">
        <f t="shared" ref="I209:I219" si="45">"1010"</f>
        <v>1010</v>
      </c>
      <c r="J209" t="str">
        <f t="shared" ref="J209:J219" si="46">"RECUPERO ORE ECCEDENTI"</f>
        <v>RECUPERO ORE ECCEDENTI</v>
      </c>
      <c r="L209" t="str">
        <f>""</f>
        <v/>
      </c>
      <c r="M209">
        <v>13</v>
      </c>
      <c r="N209" t="str">
        <f>"0:13"</f>
        <v>0:13</v>
      </c>
      <c r="O209">
        <v>1</v>
      </c>
      <c r="P209">
        <v>13</v>
      </c>
      <c r="Q209" t="str">
        <f>"0:13"</f>
        <v>0:13</v>
      </c>
      <c r="R209">
        <v>1</v>
      </c>
      <c r="S209" t="str">
        <f>""</f>
        <v/>
      </c>
      <c r="T209" t="str">
        <f>""</f>
        <v/>
      </c>
      <c r="W209" t="str">
        <f>""</f>
        <v/>
      </c>
      <c r="Y209" t="str">
        <f>""</f>
        <v/>
      </c>
      <c r="Z209" t="str">
        <f>""</f>
        <v/>
      </c>
    </row>
    <row r="210" spans="1:26" x14ac:dyDescent="0.25">
      <c r="A210">
        <v>1345</v>
      </c>
      <c r="B210" t="str">
        <f t="shared" si="41"/>
        <v>CHELI</v>
      </c>
      <c r="C210" t="str">
        <f t="shared" si="42"/>
        <v>ELENA</v>
      </c>
      <c r="D210" s="1">
        <v>45811</v>
      </c>
      <c r="E210" s="1">
        <v>45811</v>
      </c>
      <c r="F210">
        <v>100</v>
      </c>
      <c r="G210" s="1">
        <v>45811</v>
      </c>
      <c r="H210" s="1">
        <v>45811</v>
      </c>
      <c r="I210" t="str">
        <f t="shared" si="45"/>
        <v>1010</v>
      </c>
      <c r="J210" t="str">
        <f t="shared" si="46"/>
        <v>RECUPERO ORE ECCEDENTI</v>
      </c>
      <c r="L210" t="str">
        <f>""</f>
        <v/>
      </c>
      <c r="M210">
        <v>80</v>
      </c>
      <c r="N210" t="str">
        <f>"1:20"</f>
        <v>1:20</v>
      </c>
      <c r="O210">
        <v>1</v>
      </c>
      <c r="P210">
        <v>80</v>
      </c>
      <c r="Q210" t="str">
        <f>"1:20"</f>
        <v>1:20</v>
      </c>
      <c r="R210">
        <v>1</v>
      </c>
      <c r="S210" t="str">
        <f>""</f>
        <v/>
      </c>
      <c r="T210" t="str">
        <f>""</f>
        <v/>
      </c>
      <c r="V210">
        <v>955</v>
      </c>
      <c r="W210" t="str">
        <f>"15:55"</f>
        <v>15:55</v>
      </c>
      <c r="X210">
        <v>1035</v>
      </c>
      <c r="Y210" t="str">
        <f>"17:15"</f>
        <v>17:15</v>
      </c>
      <c r="Z210" t="str">
        <f>""</f>
        <v/>
      </c>
    </row>
    <row r="211" spans="1:26" x14ac:dyDescent="0.25">
      <c r="A211">
        <v>1345</v>
      </c>
      <c r="B211" t="str">
        <f t="shared" si="41"/>
        <v>CHELI</v>
      </c>
      <c r="C211" t="str">
        <f t="shared" si="42"/>
        <v>ELENA</v>
      </c>
      <c r="D211" s="1">
        <v>45811</v>
      </c>
      <c r="E211" s="1">
        <v>45811</v>
      </c>
      <c r="F211">
        <v>100</v>
      </c>
      <c r="G211" s="1">
        <v>45811</v>
      </c>
      <c r="H211" s="1">
        <v>45811</v>
      </c>
      <c r="I211" t="str">
        <f t="shared" si="45"/>
        <v>1010</v>
      </c>
      <c r="J211" t="str">
        <f t="shared" si="46"/>
        <v>RECUPERO ORE ECCEDENTI</v>
      </c>
      <c r="L211" t="str">
        <f>""</f>
        <v/>
      </c>
      <c r="M211">
        <v>10</v>
      </c>
      <c r="N211" t="str">
        <f>"0:10"</f>
        <v>0:10</v>
      </c>
      <c r="O211">
        <v>1</v>
      </c>
      <c r="P211">
        <v>10</v>
      </c>
      <c r="Q211" t="str">
        <f>"0:10"</f>
        <v>0:10</v>
      </c>
      <c r="R211">
        <v>1</v>
      </c>
      <c r="S211" t="str">
        <f>""</f>
        <v/>
      </c>
      <c r="T211" t="str">
        <f>""</f>
        <v/>
      </c>
      <c r="V211">
        <v>540</v>
      </c>
      <c r="W211" t="str">
        <f>"9:00"</f>
        <v>9:00</v>
      </c>
      <c r="X211">
        <v>550</v>
      </c>
      <c r="Y211" t="str">
        <f>"9:10"</f>
        <v>9:10</v>
      </c>
      <c r="Z211" t="str">
        <f>""</f>
        <v/>
      </c>
    </row>
    <row r="212" spans="1:26" x14ac:dyDescent="0.25">
      <c r="A212">
        <v>1345</v>
      </c>
      <c r="B212" t="str">
        <f t="shared" si="41"/>
        <v>CHELI</v>
      </c>
      <c r="C212" t="str">
        <f t="shared" si="42"/>
        <v>ELENA</v>
      </c>
      <c r="D212" s="1">
        <v>45807</v>
      </c>
      <c r="E212" s="1">
        <v>45807</v>
      </c>
      <c r="F212">
        <v>100</v>
      </c>
      <c r="G212" s="1">
        <v>45807</v>
      </c>
      <c r="H212" s="1">
        <v>45807</v>
      </c>
      <c r="I212" t="str">
        <f t="shared" si="45"/>
        <v>1010</v>
      </c>
      <c r="J212" t="str">
        <f t="shared" si="46"/>
        <v>RECUPERO ORE ECCEDENTI</v>
      </c>
      <c r="L212" t="str">
        <f>""</f>
        <v/>
      </c>
      <c r="M212">
        <v>2</v>
      </c>
      <c r="N212" t="str">
        <f>"0:02"</f>
        <v>0:02</v>
      </c>
      <c r="O212">
        <v>1</v>
      </c>
      <c r="P212">
        <v>2</v>
      </c>
      <c r="Q212" t="str">
        <f>"0:02"</f>
        <v>0:02</v>
      </c>
      <c r="R212">
        <v>1</v>
      </c>
      <c r="S212" t="str">
        <f>""</f>
        <v/>
      </c>
      <c r="T212" t="str">
        <f>""</f>
        <v/>
      </c>
      <c r="W212" t="str">
        <f>""</f>
        <v/>
      </c>
      <c r="Y212" t="str">
        <f>""</f>
        <v/>
      </c>
      <c r="Z212" t="str">
        <f>""</f>
        <v/>
      </c>
    </row>
    <row r="213" spans="1:26" x14ac:dyDescent="0.25">
      <c r="A213">
        <v>1345</v>
      </c>
      <c r="B213" t="str">
        <f t="shared" si="41"/>
        <v>CHELI</v>
      </c>
      <c r="C213" t="str">
        <f t="shared" si="42"/>
        <v>ELENA</v>
      </c>
      <c r="D213" s="1">
        <v>45805</v>
      </c>
      <c r="E213" s="1">
        <v>45805</v>
      </c>
      <c r="F213">
        <v>100</v>
      </c>
      <c r="G213" s="1">
        <v>45805</v>
      </c>
      <c r="H213" s="1">
        <v>45805</v>
      </c>
      <c r="I213" t="str">
        <f t="shared" si="45"/>
        <v>1010</v>
      </c>
      <c r="J213" t="str">
        <f t="shared" si="46"/>
        <v>RECUPERO ORE ECCEDENTI</v>
      </c>
      <c r="L213" t="str">
        <f>""</f>
        <v/>
      </c>
      <c r="M213">
        <v>8</v>
      </c>
      <c r="N213" t="str">
        <f>"0:08"</f>
        <v>0:08</v>
      </c>
      <c r="O213">
        <v>1</v>
      </c>
      <c r="P213">
        <v>8</v>
      </c>
      <c r="Q213" t="str">
        <f>"0:08"</f>
        <v>0:08</v>
      </c>
      <c r="R213">
        <v>1</v>
      </c>
      <c r="S213" t="str">
        <f>""</f>
        <v/>
      </c>
      <c r="T213" t="str">
        <f>""</f>
        <v/>
      </c>
      <c r="W213" t="str">
        <f>""</f>
        <v/>
      </c>
      <c r="Y213" t="str">
        <f>""</f>
        <v/>
      </c>
      <c r="Z213" t="str">
        <f>""</f>
        <v/>
      </c>
    </row>
    <row r="214" spans="1:26" x14ac:dyDescent="0.25">
      <c r="A214">
        <v>1345</v>
      </c>
      <c r="B214" t="str">
        <f t="shared" si="41"/>
        <v>CHELI</v>
      </c>
      <c r="C214" t="str">
        <f t="shared" si="42"/>
        <v>ELENA</v>
      </c>
      <c r="D214" s="1">
        <v>45803</v>
      </c>
      <c r="E214" s="1">
        <v>45803</v>
      </c>
      <c r="F214">
        <v>100</v>
      </c>
      <c r="G214" s="1">
        <v>45803</v>
      </c>
      <c r="H214" s="1">
        <v>45803</v>
      </c>
      <c r="I214" t="str">
        <f t="shared" si="45"/>
        <v>1010</v>
      </c>
      <c r="J214" t="str">
        <f t="shared" si="46"/>
        <v>RECUPERO ORE ECCEDENTI</v>
      </c>
      <c r="L214" t="str">
        <f>""</f>
        <v/>
      </c>
      <c r="M214">
        <v>11</v>
      </c>
      <c r="N214" t="str">
        <f>"0:11"</f>
        <v>0:11</v>
      </c>
      <c r="O214">
        <v>1</v>
      </c>
      <c r="P214">
        <v>11</v>
      </c>
      <c r="Q214" t="str">
        <f>"0:11"</f>
        <v>0:11</v>
      </c>
      <c r="R214">
        <v>1</v>
      </c>
      <c r="S214" t="str">
        <f>""</f>
        <v/>
      </c>
      <c r="T214" t="str">
        <f>""</f>
        <v/>
      </c>
      <c r="W214" t="str">
        <f>""</f>
        <v/>
      </c>
      <c r="Y214" t="str">
        <f>""</f>
        <v/>
      </c>
      <c r="Z214" t="str">
        <f>""</f>
        <v/>
      </c>
    </row>
    <row r="215" spans="1:26" x14ac:dyDescent="0.25">
      <c r="A215">
        <v>1345</v>
      </c>
      <c r="B215" t="str">
        <f t="shared" si="41"/>
        <v>CHELI</v>
      </c>
      <c r="C215" t="str">
        <f t="shared" si="42"/>
        <v>ELENA</v>
      </c>
      <c r="D215" s="1">
        <v>45800</v>
      </c>
      <c r="E215" s="1">
        <v>45800</v>
      </c>
      <c r="F215">
        <v>100</v>
      </c>
      <c r="G215" s="1">
        <v>45800</v>
      </c>
      <c r="H215" s="1">
        <v>45800</v>
      </c>
      <c r="I215" t="str">
        <f t="shared" si="45"/>
        <v>1010</v>
      </c>
      <c r="J215" t="str">
        <f t="shared" si="46"/>
        <v>RECUPERO ORE ECCEDENTI</v>
      </c>
      <c r="L215" t="str">
        <f>""</f>
        <v/>
      </c>
      <c r="M215">
        <v>34</v>
      </c>
      <c r="N215" t="str">
        <f>"0:34"</f>
        <v>0:34</v>
      </c>
      <c r="O215">
        <v>1</v>
      </c>
      <c r="P215">
        <v>34</v>
      </c>
      <c r="Q215" t="str">
        <f>"0:34"</f>
        <v>0:34</v>
      </c>
      <c r="R215">
        <v>1</v>
      </c>
      <c r="S215" t="str">
        <f>""</f>
        <v/>
      </c>
      <c r="T215" t="str">
        <f>""</f>
        <v/>
      </c>
      <c r="W215" t="str">
        <f>""</f>
        <v/>
      </c>
      <c r="Y215" t="str">
        <f>""</f>
        <v/>
      </c>
      <c r="Z215" t="str">
        <f>""</f>
        <v/>
      </c>
    </row>
    <row r="216" spans="1:26" x14ac:dyDescent="0.25">
      <c r="A216">
        <v>1345</v>
      </c>
      <c r="B216" t="str">
        <f t="shared" si="41"/>
        <v>CHELI</v>
      </c>
      <c r="C216" t="str">
        <f t="shared" si="42"/>
        <v>ELENA</v>
      </c>
      <c r="D216" s="1">
        <v>45799</v>
      </c>
      <c r="E216" s="1">
        <v>45799</v>
      </c>
      <c r="F216">
        <v>100</v>
      </c>
      <c r="G216" s="1">
        <v>45799</v>
      </c>
      <c r="H216" s="1">
        <v>45799</v>
      </c>
      <c r="I216" t="str">
        <f t="shared" si="45"/>
        <v>1010</v>
      </c>
      <c r="J216" t="str">
        <f t="shared" si="46"/>
        <v>RECUPERO ORE ECCEDENTI</v>
      </c>
      <c r="L216" t="str">
        <f>""</f>
        <v/>
      </c>
      <c r="M216">
        <v>5</v>
      </c>
      <c r="N216" t="str">
        <f>"0:05"</f>
        <v>0:05</v>
      </c>
      <c r="O216">
        <v>1</v>
      </c>
      <c r="P216">
        <v>5</v>
      </c>
      <c r="Q216" t="str">
        <f>"0:05"</f>
        <v>0:05</v>
      </c>
      <c r="R216">
        <v>1</v>
      </c>
      <c r="S216" t="str">
        <f>""</f>
        <v/>
      </c>
      <c r="T216" t="str">
        <f>""</f>
        <v/>
      </c>
      <c r="W216" t="str">
        <f>""</f>
        <v/>
      </c>
      <c r="Y216" t="str">
        <f>""</f>
        <v/>
      </c>
      <c r="Z216" t="str">
        <f>""</f>
        <v/>
      </c>
    </row>
    <row r="217" spans="1:26" x14ac:dyDescent="0.25">
      <c r="A217">
        <v>1345</v>
      </c>
      <c r="B217" t="str">
        <f t="shared" si="41"/>
        <v>CHELI</v>
      </c>
      <c r="C217" t="str">
        <f t="shared" si="42"/>
        <v>ELENA</v>
      </c>
      <c r="D217" s="1">
        <v>45796</v>
      </c>
      <c r="E217" s="1">
        <v>45796</v>
      </c>
      <c r="F217">
        <v>100</v>
      </c>
      <c r="G217" s="1">
        <v>45796</v>
      </c>
      <c r="H217" s="1">
        <v>45796</v>
      </c>
      <c r="I217" t="str">
        <f t="shared" si="45"/>
        <v>1010</v>
      </c>
      <c r="J217" t="str">
        <f t="shared" si="46"/>
        <v>RECUPERO ORE ECCEDENTI</v>
      </c>
      <c r="L217" t="str">
        <f>""</f>
        <v/>
      </c>
      <c r="M217">
        <v>7</v>
      </c>
      <c r="N217" t="str">
        <f>"0:07"</f>
        <v>0:07</v>
      </c>
      <c r="O217">
        <v>1</v>
      </c>
      <c r="P217">
        <v>7</v>
      </c>
      <c r="Q217" t="str">
        <f>"0:07"</f>
        <v>0:07</v>
      </c>
      <c r="R217">
        <v>1</v>
      </c>
      <c r="S217" t="str">
        <f>""</f>
        <v/>
      </c>
      <c r="T217" t="str">
        <f>""</f>
        <v/>
      </c>
      <c r="W217" t="str">
        <f>""</f>
        <v/>
      </c>
      <c r="Y217" t="str">
        <f>""</f>
        <v/>
      </c>
      <c r="Z217" t="str">
        <f>""</f>
        <v/>
      </c>
    </row>
    <row r="218" spans="1:26" x14ac:dyDescent="0.25">
      <c r="A218">
        <v>1345</v>
      </c>
      <c r="B218" t="str">
        <f t="shared" si="41"/>
        <v>CHELI</v>
      </c>
      <c r="C218" t="str">
        <f t="shared" si="42"/>
        <v>ELENA</v>
      </c>
      <c r="D218" s="1">
        <v>45793</v>
      </c>
      <c r="E218" s="1">
        <v>45793</v>
      </c>
      <c r="F218">
        <v>100</v>
      </c>
      <c r="G218" s="1">
        <v>45793</v>
      </c>
      <c r="H218" s="1">
        <v>45793</v>
      </c>
      <c r="I218" t="str">
        <f t="shared" si="45"/>
        <v>1010</v>
      </c>
      <c r="J218" t="str">
        <f t="shared" si="46"/>
        <v>RECUPERO ORE ECCEDENTI</v>
      </c>
      <c r="L218" t="str">
        <f>""</f>
        <v/>
      </c>
      <c r="M218">
        <v>3</v>
      </c>
      <c r="N218" t="str">
        <f>"0:03"</f>
        <v>0:03</v>
      </c>
      <c r="O218">
        <v>1</v>
      </c>
      <c r="P218">
        <v>3</v>
      </c>
      <c r="Q218" t="str">
        <f>"0:03"</f>
        <v>0:03</v>
      </c>
      <c r="R218">
        <v>1</v>
      </c>
      <c r="S218" t="str">
        <f>""</f>
        <v/>
      </c>
      <c r="T218" t="str">
        <f>""</f>
        <v/>
      </c>
      <c r="W218" t="str">
        <f>""</f>
        <v/>
      </c>
      <c r="Y218" t="str">
        <f>""</f>
        <v/>
      </c>
      <c r="Z218" t="str">
        <f>""</f>
        <v/>
      </c>
    </row>
    <row r="219" spans="1:26" x14ac:dyDescent="0.25">
      <c r="A219">
        <v>1345</v>
      </c>
      <c r="B219" t="str">
        <f t="shared" si="41"/>
        <v>CHELI</v>
      </c>
      <c r="C219" t="str">
        <f t="shared" si="42"/>
        <v>ELENA</v>
      </c>
      <c r="D219" s="1">
        <v>45791</v>
      </c>
      <c r="E219" s="1">
        <v>45791</v>
      </c>
      <c r="F219">
        <v>100</v>
      </c>
      <c r="G219" s="1">
        <v>45791</v>
      </c>
      <c r="H219" s="1">
        <v>45791</v>
      </c>
      <c r="I219" t="str">
        <f t="shared" si="45"/>
        <v>1010</v>
      </c>
      <c r="J219" t="str">
        <f t="shared" si="46"/>
        <v>RECUPERO ORE ECCEDENTI</v>
      </c>
      <c r="L219" t="str">
        <f>""</f>
        <v/>
      </c>
      <c r="M219">
        <v>7</v>
      </c>
      <c r="N219" t="str">
        <f>"0:07"</f>
        <v>0:07</v>
      </c>
      <c r="O219">
        <v>1</v>
      </c>
      <c r="P219">
        <v>7</v>
      </c>
      <c r="Q219" t="str">
        <f>"0:07"</f>
        <v>0:07</v>
      </c>
      <c r="R219">
        <v>1</v>
      </c>
      <c r="S219" t="str">
        <f>""</f>
        <v/>
      </c>
      <c r="T219" t="str">
        <f>""</f>
        <v/>
      </c>
      <c r="W219" t="str">
        <f>""</f>
        <v/>
      </c>
      <c r="Y219" t="str">
        <f>""</f>
        <v/>
      </c>
      <c r="Z219" t="str">
        <f>""</f>
        <v/>
      </c>
    </row>
    <row r="220" spans="1:26" x14ac:dyDescent="0.25">
      <c r="A220">
        <v>1345</v>
      </c>
      <c r="B220" t="str">
        <f t="shared" si="41"/>
        <v>CHELI</v>
      </c>
      <c r="C220" t="str">
        <f t="shared" si="42"/>
        <v>ELENA</v>
      </c>
      <c r="D220" s="1">
        <v>45789</v>
      </c>
      <c r="E220" s="1">
        <v>45789</v>
      </c>
      <c r="F220">
        <v>100</v>
      </c>
      <c r="G220" s="1">
        <v>45789</v>
      </c>
      <c r="H220" s="1">
        <v>45789</v>
      </c>
      <c r="I220" t="str">
        <f>"1000"</f>
        <v>1000</v>
      </c>
      <c r="J220" t="str">
        <f>"FERIE"</f>
        <v>FERIE</v>
      </c>
      <c r="L220" t="str">
        <f>""</f>
        <v/>
      </c>
      <c r="M220">
        <v>0</v>
      </c>
      <c r="N220" t="str">
        <f>"0:00"</f>
        <v>0:00</v>
      </c>
      <c r="O220">
        <v>1</v>
      </c>
      <c r="P220">
        <v>0</v>
      </c>
      <c r="Q220" t="str">
        <f>"0:00"</f>
        <v>0:00</v>
      </c>
      <c r="R220">
        <v>1</v>
      </c>
      <c r="S220" t="str">
        <f>""</f>
        <v/>
      </c>
      <c r="T220" t="str">
        <f>""</f>
        <v/>
      </c>
      <c r="W220" t="str">
        <f>""</f>
        <v/>
      </c>
      <c r="Y220" t="str">
        <f>""</f>
        <v/>
      </c>
      <c r="Z220" t="str">
        <f>""</f>
        <v/>
      </c>
    </row>
    <row r="221" spans="1:26" x14ac:dyDescent="0.25">
      <c r="A221">
        <v>1345</v>
      </c>
      <c r="B221" t="str">
        <f t="shared" si="41"/>
        <v>CHELI</v>
      </c>
      <c r="C221" t="str">
        <f t="shared" si="42"/>
        <v>ELENA</v>
      </c>
      <c r="D221" s="1">
        <v>45786</v>
      </c>
      <c r="E221" s="1">
        <v>45786</v>
      </c>
      <c r="F221">
        <v>100</v>
      </c>
      <c r="G221" s="1">
        <v>45786</v>
      </c>
      <c r="H221" s="1">
        <v>45786</v>
      </c>
      <c r="I221" t="str">
        <f>"1010"</f>
        <v>1010</v>
      </c>
      <c r="J221" t="str">
        <f>"RECUPERO ORE ECCEDENTI"</f>
        <v>RECUPERO ORE ECCEDENTI</v>
      </c>
      <c r="L221" t="str">
        <f>""</f>
        <v/>
      </c>
      <c r="M221">
        <v>15</v>
      </c>
      <c r="N221" t="str">
        <f>"0:15"</f>
        <v>0:15</v>
      </c>
      <c r="O221">
        <v>1</v>
      </c>
      <c r="P221">
        <v>15</v>
      </c>
      <c r="Q221" t="str">
        <f>"0:15"</f>
        <v>0:15</v>
      </c>
      <c r="R221">
        <v>1</v>
      </c>
      <c r="S221" t="str">
        <f>""</f>
        <v/>
      </c>
      <c r="T221" t="str">
        <f>""</f>
        <v/>
      </c>
      <c r="W221" t="str">
        <f>""</f>
        <v/>
      </c>
      <c r="Y221" t="str">
        <f>""</f>
        <v/>
      </c>
      <c r="Z221" t="str">
        <f>""</f>
        <v/>
      </c>
    </row>
    <row r="222" spans="1:26" x14ac:dyDescent="0.25">
      <c r="A222">
        <v>1345</v>
      </c>
      <c r="B222" t="str">
        <f t="shared" si="41"/>
        <v>CHELI</v>
      </c>
      <c r="C222" t="str">
        <f t="shared" si="42"/>
        <v>ELENA</v>
      </c>
      <c r="D222" s="1">
        <v>45784</v>
      </c>
      <c r="E222" s="1">
        <v>45784</v>
      </c>
      <c r="F222">
        <v>100</v>
      </c>
      <c r="G222" s="1">
        <v>45784</v>
      </c>
      <c r="H222" s="1">
        <v>45784</v>
      </c>
      <c r="I222" t="str">
        <f>"1010"</f>
        <v>1010</v>
      </c>
      <c r="J222" t="str">
        <f>"RECUPERO ORE ECCEDENTI"</f>
        <v>RECUPERO ORE ECCEDENTI</v>
      </c>
      <c r="L222" t="str">
        <f>""</f>
        <v/>
      </c>
      <c r="M222">
        <v>7</v>
      </c>
      <c r="N222" t="str">
        <f>"0:07"</f>
        <v>0:07</v>
      </c>
      <c r="O222">
        <v>1</v>
      </c>
      <c r="P222">
        <v>7</v>
      </c>
      <c r="Q222" t="str">
        <f>"0:07"</f>
        <v>0:07</v>
      </c>
      <c r="R222">
        <v>1</v>
      </c>
      <c r="S222" t="str">
        <f>""</f>
        <v/>
      </c>
      <c r="T222" t="str">
        <f>""</f>
        <v/>
      </c>
      <c r="W222" t="str">
        <f>""</f>
        <v/>
      </c>
      <c r="Y222" t="str">
        <f>""</f>
        <v/>
      </c>
      <c r="Z222" t="str">
        <f>""</f>
        <v/>
      </c>
    </row>
    <row r="223" spans="1:26" x14ac:dyDescent="0.25">
      <c r="A223">
        <v>1345</v>
      </c>
      <c r="B223" t="str">
        <f t="shared" si="41"/>
        <v>CHELI</v>
      </c>
      <c r="C223" t="str">
        <f t="shared" si="42"/>
        <v>ELENA</v>
      </c>
      <c r="D223" s="1">
        <v>45782</v>
      </c>
      <c r="E223" s="1">
        <v>45782</v>
      </c>
      <c r="F223">
        <v>100</v>
      </c>
      <c r="G223" s="1">
        <v>45782</v>
      </c>
      <c r="H223" s="1">
        <v>45782</v>
      </c>
      <c r="I223" t="str">
        <f>"1010"</f>
        <v>1010</v>
      </c>
      <c r="J223" t="str">
        <f>"RECUPERO ORE ECCEDENTI"</f>
        <v>RECUPERO ORE ECCEDENTI</v>
      </c>
      <c r="L223" t="str">
        <f>""</f>
        <v/>
      </c>
      <c r="M223">
        <v>2</v>
      </c>
      <c r="N223" t="str">
        <f>"0:02"</f>
        <v>0:02</v>
      </c>
      <c r="O223">
        <v>1</v>
      </c>
      <c r="P223">
        <v>2</v>
      </c>
      <c r="Q223" t="str">
        <f>"0:02"</f>
        <v>0:02</v>
      </c>
      <c r="R223">
        <v>1</v>
      </c>
      <c r="S223" t="str">
        <f>""</f>
        <v/>
      </c>
      <c r="T223" t="str">
        <f>""</f>
        <v/>
      </c>
      <c r="W223" t="str">
        <f>""</f>
        <v/>
      </c>
      <c r="Y223" t="str">
        <f>""</f>
        <v/>
      </c>
      <c r="Z223" t="str">
        <f>""</f>
        <v/>
      </c>
    </row>
    <row r="224" spans="1:26" x14ac:dyDescent="0.25">
      <c r="A224">
        <v>1345</v>
      </c>
      <c r="B224" t="str">
        <f t="shared" si="41"/>
        <v>CHELI</v>
      </c>
      <c r="C224" t="str">
        <f t="shared" si="42"/>
        <v>ELENA</v>
      </c>
      <c r="D224" s="1">
        <v>45779</v>
      </c>
      <c r="E224" s="1">
        <v>45779</v>
      </c>
      <c r="F224">
        <v>100</v>
      </c>
      <c r="G224" s="1">
        <v>45779</v>
      </c>
      <c r="H224" s="1">
        <v>45779</v>
      </c>
      <c r="I224" t="str">
        <f>"1000"</f>
        <v>1000</v>
      </c>
      <c r="J224" t="str">
        <f>"FERIE"</f>
        <v>FERIE</v>
      </c>
      <c r="L224" t="str">
        <f>""</f>
        <v/>
      </c>
      <c r="M224">
        <v>0</v>
      </c>
      <c r="N224" t="str">
        <f>"0:00"</f>
        <v>0:00</v>
      </c>
      <c r="O224">
        <v>1</v>
      </c>
      <c r="P224">
        <v>0</v>
      </c>
      <c r="Q224" t="str">
        <f>"0:00"</f>
        <v>0:00</v>
      </c>
      <c r="R224">
        <v>1</v>
      </c>
      <c r="S224" t="str">
        <f>""</f>
        <v/>
      </c>
      <c r="T224" t="str">
        <f>""</f>
        <v/>
      </c>
      <c r="W224" t="str">
        <f>""</f>
        <v/>
      </c>
      <c r="Y224" t="str">
        <f>""</f>
        <v/>
      </c>
      <c r="Z224" t="str">
        <f>""</f>
        <v/>
      </c>
    </row>
    <row r="225" spans="1:26" x14ac:dyDescent="0.25">
      <c r="A225">
        <v>1345</v>
      </c>
      <c r="B225" t="str">
        <f t="shared" si="41"/>
        <v>CHELI</v>
      </c>
      <c r="C225" t="str">
        <f t="shared" si="42"/>
        <v>ELENA</v>
      </c>
      <c r="D225" s="1">
        <v>45777</v>
      </c>
      <c r="E225" s="1">
        <v>45777</v>
      </c>
      <c r="F225">
        <v>100</v>
      </c>
      <c r="G225" s="1">
        <v>45777</v>
      </c>
      <c r="H225" s="1">
        <v>45777</v>
      </c>
      <c r="I225" t="str">
        <f>"1010"</f>
        <v>1010</v>
      </c>
      <c r="J225" t="str">
        <f>"RECUPERO ORE ECCEDENTI"</f>
        <v>RECUPERO ORE ECCEDENTI</v>
      </c>
      <c r="L225" t="str">
        <f>""</f>
        <v/>
      </c>
      <c r="M225">
        <v>7</v>
      </c>
      <c r="N225" t="str">
        <f>"0:07"</f>
        <v>0:07</v>
      </c>
      <c r="O225">
        <v>1</v>
      </c>
      <c r="P225">
        <v>7</v>
      </c>
      <c r="Q225" t="str">
        <f>"0:07"</f>
        <v>0:07</v>
      </c>
      <c r="R225">
        <v>1</v>
      </c>
      <c r="S225" t="str">
        <f>""</f>
        <v/>
      </c>
      <c r="T225" t="str">
        <f>""</f>
        <v/>
      </c>
      <c r="W225" t="str">
        <f>""</f>
        <v/>
      </c>
      <c r="Y225" t="str">
        <f>""</f>
        <v/>
      </c>
      <c r="Z225" t="str">
        <f>""</f>
        <v/>
      </c>
    </row>
    <row r="226" spans="1:26" x14ac:dyDescent="0.25">
      <c r="A226">
        <v>1345</v>
      </c>
      <c r="B226" t="str">
        <f t="shared" si="41"/>
        <v>CHELI</v>
      </c>
      <c r="C226" t="str">
        <f t="shared" si="42"/>
        <v>ELENA</v>
      </c>
      <c r="D226" s="1">
        <v>45775</v>
      </c>
      <c r="E226" s="1">
        <v>45775</v>
      </c>
      <c r="F226">
        <v>100</v>
      </c>
      <c r="G226" s="1">
        <v>45775</v>
      </c>
      <c r="H226" s="1">
        <v>45775</v>
      </c>
      <c r="I226" t="str">
        <f>"1010"</f>
        <v>1010</v>
      </c>
      <c r="J226" t="str">
        <f>"RECUPERO ORE ECCEDENTI"</f>
        <v>RECUPERO ORE ECCEDENTI</v>
      </c>
      <c r="L226" t="str">
        <f>""</f>
        <v/>
      </c>
      <c r="M226">
        <v>4</v>
      </c>
      <c r="N226" t="str">
        <f>"0:04"</f>
        <v>0:04</v>
      </c>
      <c r="O226">
        <v>1</v>
      </c>
      <c r="P226">
        <v>4</v>
      </c>
      <c r="Q226" t="str">
        <f>"0:04"</f>
        <v>0:04</v>
      </c>
      <c r="R226">
        <v>1</v>
      </c>
      <c r="S226" t="str">
        <f>""</f>
        <v/>
      </c>
      <c r="T226" t="str">
        <f>""</f>
        <v/>
      </c>
      <c r="W226" t="str">
        <f>""</f>
        <v/>
      </c>
      <c r="Y226" t="str">
        <f>""</f>
        <v/>
      </c>
      <c r="Z226" t="str">
        <f>""</f>
        <v/>
      </c>
    </row>
    <row r="227" spans="1:26" x14ac:dyDescent="0.25">
      <c r="A227">
        <v>1345</v>
      </c>
      <c r="B227" t="str">
        <f t="shared" si="41"/>
        <v>CHELI</v>
      </c>
      <c r="C227" t="str">
        <f t="shared" si="42"/>
        <v>ELENA</v>
      </c>
      <c r="D227" s="1">
        <v>45771</v>
      </c>
      <c r="E227" s="1">
        <v>45771</v>
      </c>
      <c r="F227">
        <v>100</v>
      </c>
      <c r="G227" s="1">
        <v>45771</v>
      </c>
      <c r="H227" s="1">
        <v>45771</v>
      </c>
      <c r="I227" t="str">
        <f>"1010"</f>
        <v>1010</v>
      </c>
      <c r="J227" t="str">
        <f>"RECUPERO ORE ECCEDENTI"</f>
        <v>RECUPERO ORE ECCEDENTI</v>
      </c>
      <c r="L227" t="str">
        <f>""</f>
        <v/>
      </c>
      <c r="M227">
        <v>9</v>
      </c>
      <c r="N227" t="str">
        <f>"0:09"</f>
        <v>0:09</v>
      </c>
      <c r="O227">
        <v>1</v>
      </c>
      <c r="P227">
        <v>9</v>
      </c>
      <c r="Q227" t="str">
        <f>"0:09"</f>
        <v>0:09</v>
      </c>
      <c r="R227">
        <v>1</v>
      </c>
      <c r="S227" t="str">
        <f>""</f>
        <v/>
      </c>
      <c r="T227" t="str">
        <f>""</f>
        <v/>
      </c>
      <c r="W227" t="str">
        <f>""</f>
        <v/>
      </c>
      <c r="Y227" t="str">
        <f>""</f>
        <v/>
      </c>
      <c r="Z227" t="str">
        <f>""</f>
        <v/>
      </c>
    </row>
    <row r="228" spans="1:26" x14ac:dyDescent="0.25">
      <c r="A228">
        <v>1345</v>
      </c>
      <c r="B228" t="str">
        <f t="shared" si="41"/>
        <v>CHELI</v>
      </c>
      <c r="C228" t="str">
        <f t="shared" si="42"/>
        <v>ELENA</v>
      </c>
      <c r="D228" s="1">
        <v>45770</v>
      </c>
      <c r="E228" s="1">
        <v>45770</v>
      </c>
      <c r="F228">
        <v>100</v>
      </c>
      <c r="G228" s="1">
        <v>45770</v>
      </c>
      <c r="H228" s="1">
        <v>45770</v>
      </c>
      <c r="I228" t="str">
        <f>"1010"</f>
        <v>1010</v>
      </c>
      <c r="J228" t="str">
        <f>"RECUPERO ORE ECCEDENTI"</f>
        <v>RECUPERO ORE ECCEDENTI</v>
      </c>
      <c r="L228" t="str">
        <f>""</f>
        <v/>
      </c>
      <c r="M228">
        <v>11</v>
      </c>
      <c r="N228" t="str">
        <f>"0:11"</f>
        <v>0:11</v>
      </c>
      <c r="O228">
        <v>1</v>
      </c>
      <c r="P228">
        <v>11</v>
      </c>
      <c r="Q228" t="str">
        <f>"0:11"</f>
        <v>0:11</v>
      </c>
      <c r="R228">
        <v>1</v>
      </c>
      <c r="S228" t="str">
        <f>""</f>
        <v/>
      </c>
      <c r="T228" t="str">
        <f>""</f>
        <v/>
      </c>
      <c r="W228" t="str">
        <f>""</f>
        <v/>
      </c>
      <c r="Y228" t="str">
        <f>""</f>
        <v/>
      </c>
      <c r="Z228" t="str">
        <f>""</f>
        <v/>
      </c>
    </row>
    <row r="229" spans="1:26" x14ac:dyDescent="0.25">
      <c r="A229">
        <v>1345</v>
      </c>
      <c r="B229" t="str">
        <f t="shared" si="41"/>
        <v>CHELI</v>
      </c>
      <c r="C229" t="str">
        <f t="shared" si="42"/>
        <v>ELENA</v>
      </c>
      <c r="D229" s="1">
        <v>45769</v>
      </c>
      <c r="E229" s="1">
        <v>45769</v>
      </c>
      <c r="F229">
        <v>100</v>
      </c>
      <c r="G229" s="1">
        <v>45769</v>
      </c>
      <c r="H229" s="1">
        <v>45769</v>
      </c>
      <c r="I229" t="str">
        <f>"1010"</f>
        <v>1010</v>
      </c>
      <c r="J229" t="str">
        <f>"RECUPERO ORE ECCEDENTI"</f>
        <v>RECUPERO ORE ECCEDENTI</v>
      </c>
      <c r="L229" t="str">
        <f>""</f>
        <v/>
      </c>
      <c r="M229">
        <v>30</v>
      </c>
      <c r="N229" t="str">
        <f>"0:30"</f>
        <v>0:30</v>
      </c>
      <c r="O229">
        <v>1</v>
      </c>
      <c r="P229">
        <v>30</v>
      </c>
      <c r="Q229" t="str">
        <f>"0:30"</f>
        <v>0:30</v>
      </c>
      <c r="R229">
        <v>1</v>
      </c>
      <c r="S229" t="str">
        <f>""</f>
        <v/>
      </c>
      <c r="T229" t="str">
        <f>""</f>
        <v/>
      </c>
      <c r="W229" t="str">
        <f>""</f>
        <v/>
      </c>
      <c r="Y229" t="str">
        <f>""</f>
        <v/>
      </c>
      <c r="Z229" t="str">
        <f>""</f>
        <v/>
      </c>
    </row>
    <row r="230" spans="1:26" x14ac:dyDescent="0.25">
      <c r="A230">
        <v>1345</v>
      </c>
      <c r="B230" t="str">
        <f t="shared" si="41"/>
        <v>CHELI</v>
      </c>
      <c r="C230" t="str">
        <f t="shared" si="42"/>
        <v>ELENA</v>
      </c>
      <c r="D230" s="1">
        <v>45769</v>
      </c>
      <c r="E230" s="1">
        <v>45769</v>
      </c>
      <c r="F230">
        <v>100</v>
      </c>
      <c r="G230" s="1">
        <v>45769</v>
      </c>
      <c r="H230" s="1">
        <v>45769</v>
      </c>
      <c r="I230" t="str">
        <f>"3006"</f>
        <v>3006</v>
      </c>
      <c r="J230" t="str">
        <f>"PERM. RETRIBUITO PER MOTIVI PERSONALI/FAMIGLIARI ORE"</f>
        <v>PERM. RETRIBUITO PER MOTIVI PERSONALI/FAMIGLIARI ORE</v>
      </c>
      <c r="L230" t="str">
        <f>""</f>
        <v/>
      </c>
      <c r="M230">
        <v>240</v>
      </c>
      <c r="N230" t="str">
        <f>"4:00"</f>
        <v>4:00</v>
      </c>
      <c r="O230">
        <v>1</v>
      </c>
      <c r="P230">
        <v>240</v>
      </c>
      <c r="Q230" t="str">
        <f>"4:00"</f>
        <v>4:00</v>
      </c>
      <c r="R230">
        <v>1</v>
      </c>
      <c r="S230" t="str">
        <f>""</f>
        <v/>
      </c>
      <c r="T230" t="str">
        <f>""</f>
        <v/>
      </c>
      <c r="W230" t="str">
        <f>""</f>
        <v/>
      </c>
      <c r="Y230" t="str">
        <f>""</f>
        <v/>
      </c>
      <c r="Z230" t="str">
        <f>""</f>
        <v/>
      </c>
    </row>
    <row r="231" spans="1:26" x14ac:dyDescent="0.25">
      <c r="A231">
        <v>1345</v>
      </c>
      <c r="B231" t="str">
        <f t="shared" si="41"/>
        <v>CHELI</v>
      </c>
      <c r="C231" t="str">
        <f t="shared" si="42"/>
        <v>ELENA</v>
      </c>
      <c r="D231" s="1">
        <v>45765</v>
      </c>
      <c r="E231" s="1">
        <v>45765</v>
      </c>
      <c r="F231">
        <v>100</v>
      </c>
      <c r="G231" s="1">
        <v>45765</v>
      </c>
      <c r="H231" s="1">
        <v>45765</v>
      </c>
      <c r="I231" t="str">
        <f>"1000"</f>
        <v>1000</v>
      </c>
      <c r="J231" t="str">
        <f>"FERIE"</f>
        <v>FERIE</v>
      </c>
      <c r="L231" t="str">
        <f>""</f>
        <v/>
      </c>
      <c r="M231">
        <v>0</v>
      </c>
      <c r="N231" t="str">
        <f>"0:00"</f>
        <v>0:00</v>
      </c>
      <c r="O231">
        <v>1</v>
      </c>
      <c r="P231">
        <v>0</v>
      </c>
      <c r="Q231" t="str">
        <f>"0:00"</f>
        <v>0:00</v>
      </c>
      <c r="R231">
        <v>1</v>
      </c>
      <c r="S231" t="str">
        <f>""</f>
        <v/>
      </c>
      <c r="T231" t="str">
        <f>""</f>
        <v/>
      </c>
      <c r="W231" t="str">
        <f>""</f>
        <v/>
      </c>
      <c r="Y231" t="str">
        <f>""</f>
        <v/>
      </c>
      <c r="Z231" t="str">
        <f>""</f>
        <v/>
      </c>
    </row>
    <row r="232" spans="1:26" x14ac:dyDescent="0.25">
      <c r="A232">
        <v>1345</v>
      </c>
      <c r="B232" t="str">
        <f t="shared" si="41"/>
        <v>CHELI</v>
      </c>
      <c r="C232" t="str">
        <f t="shared" si="42"/>
        <v>ELENA</v>
      </c>
      <c r="D232" s="1">
        <v>45762</v>
      </c>
      <c r="E232" s="1">
        <v>45762</v>
      </c>
      <c r="F232">
        <v>100</v>
      </c>
      <c r="G232" s="1">
        <v>45762</v>
      </c>
      <c r="H232" s="1">
        <v>45762</v>
      </c>
      <c r="I232" t="str">
        <f>"1000"</f>
        <v>1000</v>
      </c>
      <c r="J232" t="str">
        <f>"FERIE"</f>
        <v>FERIE</v>
      </c>
      <c r="L232" t="str">
        <f>""</f>
        <v/>
      </c>
      <c r="M232">
        <v>0</v>
      </c>
      <c r="N232" t="str">
        <f>"0:00"</f>
        <v>0:00</v>
      </c>
      <c r="O232">
        <v>1</v>
      </c>
      <c r="P232">
        <v>0</v>
      </c>
      <c r="Q232" t="str">
        <f>"0:00"</f>
        <v>0:00</v>
      </c>
      <c r="R232">
        <v>1</v>
      </c>
      <c r="S232" t="str">
        <f>""</f>
        <v/>
      </c>
      <c r="T232" t="str">
        <f>""</f>
        <v/>
      </c>
      <c r="W232" t="str">
        <f>""</f>
        <v/>
      </c>
      <c r="Y232" t="str">
        <f>""</f>
        <v/>
      </c>
      <c r="Z232" t="str">
        <f>""</f>
        <v/>
      </c>
    </row>
    <row r="233" spans="1:26" x14ac:dyDescent="0.25">
      <c r="A233">
        <v>1345</v>
      </c>
      <c r="B233" t="str">
        <f t="shared" si="41"/>
        <v>CHELI</v>
      </c>
      <c r="C233" t="str">
        <f t="shared" si="42"/>
        <v>ELENA</v>
      </c>
      <c r="D233" s="1">
        <v>45761</v>
      </c>
      <c r="E233" s="1">
        <v>45761</v>
      </c>
      <c r="F233">
        <v>100</v>
      </c>
      <c r="G233" s="1">
        <v>45761</v>
      </c>
      <c r="H233" s="1">
        <v>45761</v>
      </c>
      <c r="I233" t="str">
        <f t="shared" ref="I233:I238" si="47">"1010"</f>
        <v>1010</v>
      </c>
      <c r="J233" t="str">
        <f t="shared" ref="J233:J238" si="48">"RECUPERO ORE ECCEDENTI"</f>
        <v>RECUPERO ORE ECCEDENTI</v>
      </c>
      <c r="L233" t="str">
        <f>""</f>
        <v/>
      </c>
      <c r="M233">
        <v>1</v>
      </c>
      <c r="N233" t="str">
        <f>"0:01"</f>
        <v>0:01</v>
      </c>
      <c r="O233">
        <v>1</v>
      </c>
      <c r="P233">
        <v>1</v>
      </c>
      <c r="Q233" t="str">
        <f>"0:01"</f>
        <v>0:01</v>
      </c>
      <c r="R233">
        <v>1</v>
      </c>
      <c r="S233" t="str">
        <f>""</f>
        <v/>
      </c>
      <c r="T233" t="str">
        <f>""</f>
        <v/>
      </c>
      <c r="W233" t="str">
        <f>""</f>
        <v/>
      </c>
      <c r="Y233" t="str">
        <f>""</f>
        <v/>
      </c>
      <c r="Z233" t="str">
        <f>""</f>
        <v/>
      </c>
    </row>
    <row r="234" spans="1:26" x14ac:dyDescent="0.25">
      <c r="A234">
        <v>1345</v>
      </c>
      <c r="B234" t="str">
        <f t="shared" si="41"/>
        <v>CHELI</v>
      </c>
      <c r="C234" t="str">
        <f t="shared" si="42"/>
        <v>ELENA</v>
      </c>
      <c r="D234" s="1">
        <v>45758</v>
      </c>
      <c r="E234" s="1">
        <v>45758</v>
      </c>
      <c r="F234">
        <v>100</v>
      </c>
      <c r="G234" s="1">
        <v>45758</v>
      </c>
      <c r="H234" s="1">
        <v>45758</v>
      </c>
      <c r="I234" t="str">
        <f t="shared" si="47"/>
        <v>1010</v>
      </c>
      <c r="J234" t="str">
        <f t="shared" si="48"/>
        <v>RECUPERO ORE ECCEDENTI</v>
      </c>
      <c r="L234" t="str">
        <f>""</f>
        <v/>
      </c>
      <c r="M234">
        <v>6</v>
      </c>
      <c r="N234" t="str">
        <f>"0:06"</f>
        <v>0:06</v>
      </c>
      <c r="O234">
        <v>1</v>
      </c>
      <c r="P234">
        <v>6</v>
      </c>
      <c r="Q234" t="str">
        <f>"0:06"</f>
        <v>0:06</v>
      </c>
      <c r="R234">
        <v>1</v>
      </c>
      <c r="S234" t="str">
        <f>""</f>
        <v/>
      </c>
      <c r="T234" t="str">
        <f>""</f>
        <v/>
      </c>
      <c r="W234" t="str">
        <f>""</f>
        <v/>
      </c>
      <c r="Y234" t="str">
        <f>""</f>
        <v/>
      </c>
      <c r="Z234" t="str">
        <f>""</f>
        <v/>
      </c>
    </row>
    <row r="235" spans="1:26" x14ac:dyDescent="0.25">
      <c r="A235">
        <v>1345</v>
      </c>
      <c r="B235" t="str">
        <f t="shared" si="41"/>
        <v>CHELI</v>
      </c>
      <c r="C235" t="str">
        <f t="shared" si="42"/>
        <v>ELENA</v>
      </c>
      <c r="D235" s="1">
        <v>45756</v>
      </c>
      <c r="E235" s="1">
        <v>45756</v>
      </c>
      <c r="F235">
        <v>100</v>
      </c>
      <c r="G235" s="1">
        <v>45756</v>
      </c>
      <c r="H235" s="1">
        <v>45756</v>
      </c>
      <c r="I235" t="str">
        <f t="shared" si="47"/>
        <v>1010</v>
      </c>
      <c r="J235" t="str">
        <f t="shared" si="48"/>
        <v>RECUPERO ORE ECCEDENTI</v>
      </c>
      <c r="L235" t="str">
        <f>""</f>
        <v/>
      </c>
      <c r="M235">
        <v>3</v>
      </c>
      <c r="N235" t="str">
        <f>"0:03"</f>
        <v>0:03</v>
      </c>
      <c r="O235">
        <v>1</v>
      </c>
      <c r="P235">
        <v>3</v>
      </c>
      <c r="Q235" t="str">
        <f>"0:03"</f>
        <v>0:03</v>
      </c>
      <c r="R235">
        <v>1</v>
      </c>
      <c r="S235" t="str">
        <f>""</f>
        <v/>
      </c>
      <c r="T235" t="str">
        <f>""</f>
        <v/>
      </c>
      <c r="W235" t="str">
        <f>""</f>
        <v/>
      </c>
      <c r="Y235" t="str">
        <f>""</f>
        <v/>
      </c>
      <c r="Z235" t="str">
        <f>""</f>
        <v/>
      </c>
    </row>
    <row r="236" spans="1:26" x14ac:dyDescent="0.25">
      <c r="A236">
        <v>1345</v>
      </c>
      <c r="B236" t="str">
        <f t="shared" si="41"/>
        <v>CHELI</v>
      </c>
      <c r="C236" t="str">
        <f t="shared" si="42"/>
        <v>ELENA</v>
      </c>
      <c r="D236" s="1">
        <v>45754</v>
      </c>
      <c r="E236" s="1">
        <v>45754</v>
      </c>
      <c r="F236">
        <v>100</v>
      </c>
      <c r="G236" s="1">
        <v>45754</v>
      </c>
      <c r="H236" s="1">
        <v>45754</v>
      </c>
      <c r="I236" t="str">
        <f t="shared" si="47"/>
        <v>1010</v>
      </c>
      <c r="J236" t="str">
        <f t="shared" si="48"/>
        <v>RECUPERO ORE ECCEDENTI</v>
      </c>
      <c r="L236" t="str">
        <f>""</f>
        <v/>
      </c>
      <c r="M236">
        <v>1</v>
      </c>
      <c r="N236" t="str">
        <f>"0:01"</f>
        <v>0:01</v>
      </c>
      <c r="O236">
        <v>1</v>
      </c>
      <c r="P236">
        <v>1</v>
      </c>
      <c r="Q236" t="str">
        <f>"0:01"</f>
        <v>0:01</v>
      </c>
      <c r="R236">
        <v>1</v>
      </c>
      <c r="S236" t="str">
        <f>""</f>
        <v/>
      </c>
      <c r="T236" t="str">
        <f>""</f>
        <v/>
      </c>
      <c r="W236" t="str">
        <f>""</f>
        <v/>
      </c>
      <c r="Y236" t="str">
        <f>""</f>
        <v/>
      </c>
      <c r="Z236" t="str">
        <f>""</f>
        <v/>
      </c>
    </row>
    <row r="237" spans="1:26" x14ac:dyDescent="0.25">
      <c r="A237">
        <v>1345</v>
      </c>
      <c r="B237" t="str">
        <f t="shared" si="41"/>
        <v>CHELI</v>
      </c>
      <c r="C237" t="str">
        <f t="shared" si="42"/>
        <v>ELENA</v>
      </c>
      <c r="D237" s="1">
        <v>45751</v>
      </c>
      <c r="E237" s="1">
        <v>45751</v>
      </c>
      <c r="F237">
        <v>100</v>
      </c>
      <c r="G237" s="1">
        <v>45751</v>
      </c>
      <c r="H237" s="1">
        <v>45751</v>
      </c>
      <c r="I237" t="str">
        <f t="shared" si="47"/>
        <v>1010</v>
      </c>
      <c r="J237" t="str">
        <f t="shared" si="48"/>
        <v>RECUPERO ORE ECCEDENTI</v>
      </c>
      <c r="L237" t="str">
        <f>""</f>
        <v/>
      </c>
      <c r="M237">
        <v>7</v>
      </c>
      <c r="N237" t="str">
        <f>"0:07"</f>
        <v>0:07</v>
      </c>
      <c r="O237">
        <v>1</v>
      </c>
      <c r="P237">
        <v>7</v>
      </c>
      <c r="Q237" t="str">
        <f>"0:07"</f>
        <v>0:07</v>
      </c>
      <c r="R237">
        <v>1</v>
      </c>
      <c r="S237" t="str">
        <f>""</f>
        <v/>
      </c>
      <c r="T237" t="str">
        <f>""</f>
        <v/>
      </c>
      <c r="W237" t="str">
        <f>""</f>
        <v/>
      </c>
      <c r="Y237" t="str">
        <f>""</f>
        <v/>
      </c>
      <c r="Z237" t="str">
        <f>""</f>
        <v/>
      </c>
    </row>
    <row r="238" spans="1:26" x14ac:dyDescent="0.25">
      <c r="A238">
        <v>1345</v>
      </c>
      <c r="B238" t="str">
        <f t="shared" si="41"/>
        <v>CHELI</v>
      </c>
      <c r="C238" t="str">
        <f t="shared" si="42"/>
        <v>ELENA</v>
      </c>
      <c r="D238" s="1">
        <v>45749</v>
      </c>
      <c r="E238" s="1">
        <v>45749</v>
      </c>
      <c r="F238">
        <v>100</v>
      </c>
      <c r="G238" s="1">
        <v>45749</v>
      </c>
      <c r="H238" s="1">
        <v>45749</v>
      </c>
      <c r="I238" t="str">
        <f t="shared" si="47"/>
        <v>1010</v>
      </c>
      <c r="J238" t="str">
        <f t="shared" si="48"/>
        <v>RECUPERO ORE ECCEDENTI</v>
      </c>
      <c r="L238" t="str">
        <f>""</f>
        <v/>
      </c>
      <c r="M238">
        <v>9</v>
      </c>
      <c r="N238" t="str">
        <f>"0:09"</f>
        <v>0:09</v>
      </c>
      <c r="O238">
        <v>1</v>
      </c>
      <c r="P238">
        <v>9</v>
      </c>
      <c r="Q238" t="str">
        <f>"0:09"</f>
        <v>0:09</v>
      </c>
      <c r="R238">
        <v>1</v>
      </c>
      <c r="S238" t="str">
        <f>""</f>
        <v/>
      </c>
      <c r="T238" t="str">
        <f>""</f>
        <v/>
      </c>
      <c r="W238" t="str">
        <f>""</f>
        <v/>
      </c>
      <c r="Y238" t="str">
        <f>""</f>
        <v/>
      </c>
      <c r="Z238" t="str">
        <f>""</f>
        <v/>
      </c>
    </row>
    <row r="239" spans="1:26" x14ac:dyDescent="0.25">
      <c r="A239">
        <v>1346</v>
      </c>
      <c r="B239" t="str">
        <f>"MARRONCINI"</f>
        <v>MARRONCINI</v>
      </c>
      <c r="C239" t="str">
        <f>"SARA"</f>
        <v>SARA</v>
      </c>
      <c r="D239" s="1">
        <v>45658</v>
      </c>
      <c r="E239" s="1">
        <v>46022</v>
      </c>
      <c r="F239">
        <v>100</v>
      </c>
      <c r="G239" s="1">
        <v>45658</v>
      </c>
      <c r="H239" s="1">
        <v>46022</v>
      </c>
      <c r="I239" t="str">
        <f>"4509"</f>
        <v>4509</v>
      </c>
      <c r="J239" t="str">
        <f>"COMANDO AD ALTRO ENTE - RETRIBUITO (SOLO DESCR.)"</f>
        <v>COMANDO AD ALTRO ENTE - RETRIBUITO (SOLO DESCR.)</v>
      </c>
      <c r="L239" t="str">
        <f>""</f>
        <v/>
      </c>
      <c r="M239">
        <v>0</v>
      </c>
      <c r="N239" t="str">
        <f>"0:00"</f>
        <v>0:00</v>
      </c>
      <c r="O239">
        <v>365</v>
      </c>
      <c r="P239">
        <v>0</v>
      </c>
      <c r="Q239" t="str">
        <f>"0:00"</f>
        <v>0:00</v>
      </c>
      <c r="R239">
        <v>91</v>
      </c>
      <c r="S239" t="str">
        <f>""</f>
        <v/>
      </c>
      <c r="T239" t="str">
        <f>""</f>
        <v/>
      </c>
      <c r="W239" t="str">
        <f>""</f>
        <v/>
      </c>
      <c r="Y239" t="str">
        <f>""</f>
        <v/>
      </c>
      <c r="Z239" t="str">
        <f>""</f>
        <v/>
      </c>
    </row>
    <row r="240" spans="1:26" x14ac:dyDescent="0.25">
      <c r="A240">
        <v>2000</v>
      </c>
      <c r="B240" t="str">
        <f t="shared" ref="B240:B254" si="49">"PULITI"</f>
        <v>PULITI</v>
      </c>
      <c r="C240" t="str">
        <f t="shared" ref="C240:C254" si="50">"STEFANIA"</f>
        <v>STEFANIA</v>
      </c>
      <c r="D240" s="1">
        <v>45838</v>
      </c>
      <c r="E240" s="1">
        <v>45838</v>
      </c>
      <c r="F240">
        <v>100</v>
      </c>
      <c r="G240" s="1">
        <v>45838</v>
      </c>
      <c r="H240" s="1">
        <v>45838</v>
      </c>
      <c r="I240" t="str">
        <f>"2502"</f>
        <v>2502</v>
      </c>
      <c r="J240" t="str">
        <f>"L.104 PERMESSO GG PER ASSISTITO"</f>
        <v>L.104 PERMESSO GG PER ASSISTITO</v>
      </c>
      <c r="L240" t="str">
        <f>""</f>
        <v/>
      </c>
      <c r="M240">
        <v>0</v>
      </c>
      <c r="N240" t="str">
        <f>"0:00"</f>
        <v>0:00</v>
      </c>
      <c r="O240">
        <v>1</v>
      </c>
      <c r="P240">
        <v>0</v>
      </c>
      <c r="Q240" t="str">
        <f>"0:00"</f>
        <v>0:00</v>
      </c>
      <c r="R240">
        <v>1</v>
      </c>
      <c r="S240" t="str">
        <f>"PULITI"</f>
        <v>PULITI</v>
      </c>
      <c r="T240" t="str">
        <f>"GIOVANNA"</f>
        <v>GIOVANNA</v>
      </c>
      <c r="U240" s="1">
        <v>11819</v>
      </c>
      <c r="W240" t="str">
        <f>""</f>
        <v/>
      </c>
      <c r="Y240" t="str">
        <f>""</f>
        <v/>
      </c>
      <c r="Z240" t="str">
        <f>""</f>
        <v/>
      </c>
    </row>
    <row r="241" spans="1:26" x14ac:dyDescent="0.25">
      <c r="A241">
        <v>2000</v>
      </c>
      <c r="B241" t="str">
        <f t="shared" si="49"/>
        <v>PULITI</v>
      </c>
      <c r="C241" t="str">
        <f t="shared" si="50"/>
        <v>STEFANIA</v>
      </c>
      <c r="D241" s="1">
        <v>45835</v>
      </c>
      <c r="E241" s="1">
        <v>45835</v>
      </c>
      <c r="F241">
        <v>100</v>
      </c>
      <c r="G241" s="1">
        <v>45835</v>
      </c>
      <c r="H241" s="1">
        <v>45835</v>
      </c>
      <c r="I241" t="str">
        <f>"1000"</f>
        <v>1000</v>
      </c>
      <c r="J241" t="str">
        <f>"FERIE"</f>
        <v>FERIE</v>
      </c>
      <c r="L241" t="str">
        <f>""</f>
        <v/>
      </c>
      <c r="M241">
        <v>0</v>
      </c>
      <c r="N241" t="str">
        <f>"0:00"</f>
        <v>0:00</v>
      </c>
      <c r="O241">
        <v>1</v>
      </c>
      <c r="P241">
        <v>0</v>
      </c>
      <c r="Q241" t="str">
        <f>"0:00"</f>
        <v>0:00</v>
      </c>
      <c r="R241">
        <v>1</v>
      </c>
      <c r="S241" t="str">
        <f>""</f>
        <v/>
      </c>
      <c r="T241" t="str">
        <f>""</f>
        <v/>
      </c>
      <c r="W241" t="str">
        <f>""</f>
        <v/>
      </c>
      <c r="Y241" t="str">
        <f>""</f>
        <v/>
      </c>
      <c r="Z241" t="str">
        <f>""</f>
        <v/>
      </c>
    </row>
    <row r="242" spans="1:26" x14ac:dyDescent="0.25">
      <c r="A242">
        <v>2000</v>
      </c>
      <c r="B242" t="str">
        <f t="shared" si="49"/>
        <v>PULITI</v>
      </c>
      <c r="C242" t="str">
        <f t="shared" si="50"/>
        <v>STEFANIA</v>
      </c>
      <c r="D242" s="1">
        <v>45834</v>
      </c>
      <c r="E242" s="1">
        <v>45834</v>
      </c>
      <c r="F242">
        <v>100</v>
      </c>
      <c r="G242" s="1">
        <v>45834</v>
      </c>
      <c r="H242" s="1">
        <v>45834</v>
      </c>
      <c r="I242" t="str">
        <f>"5027"</f>
        <v>5027</v>
      </c>
      <c r="J242" t="str">
        <f>"SMART WORKING"</f>
        <v>SMART WORKING</v>
      </c>
      <c r="L242" t="str">
        <f>""</f>
        <v/>
      </c>
      <c r="M242">
        <v>0</v>
      </c>
      <c r="N242" t="str">
        <f>"0:00"</f>
        <v>0:00</v>
      </c>
      <c r="O242">
        <v>1</v>
      </c>
      <c r="P242">
        <v>0</v>
      </c>
      <c r="Q242" t="str">
        <f>"0:00"</f>
        <v>0:00</v>
      </c>
      <c r="R242">
        <v>1</v>
      </c>
      <c r="S242" t="str">
        <f>""</f>
        <v/>
      </c>
      <c r="T242" t="str">
        <f>""</f>
        <v/>
      </c>
      <c r="W242" t="str">
        <f>""</f>
        <v/>
      </c>
      <c r="Y242" t="str">
        <f>""</f>
        <v/>
      </c>
      <c r="Z242" t="str">
        <f>""</f>
        <v/>
      </c>
    </row>
    <row r="243" spans="1:26" x14ac:dyDescent="0.25">
      <c r="A243">
        <v>2000</v>
      </c>
      <c r="B243" t="str">
        <f t="shared" si="49"/>
        <v>PULITI</v>
      </c>
      <c r="C243" t="str">
        <f t="shared" si="50"/>
        <v>STEFANIA</v>
      </c>
      <c r="D243" s="1">
        <v>45832</v>
      </c>
      <c r="E243" s="1">
        <v>45832</v>
      </c>
      <c r="F243">
        <v>100</v>
      </c>
      <c r="G243" s="1">
        <v>45832</v>
      </c>
      <c r="H243" s="1">
        <v>45832</v>
      </c>
      <c r="I243" t="str">
        <f>"5027"</f>
        <v>5027</v>
      </c>
      <c r="J243" t="str">
        <f>"SMART WORKING"</f>
        <v>SMART WORKING</v>
      </c>
      <c r="L243" t="str">
        <f>""</f>
        <v/>
      </c>
      <c r="M243">
        <v>0</v>
      </c>
      <c r="N243" t="str">
        <f>"0:00"</f>
        <v>0:00</v>
      </c>
      <c r="O243">
        <v>1</v>
      </c>
      <c r="P243">
        <v>0</v>
      </c>
      <c r="Q243" t="str">
        <f>"0:00"</f>
        <v>0:00</v>
      </c>
      <c r="R243">
        <v>1</v>
      </c>
      <c r="S243" t="str">
        <f>""</f>
        <v/>
      </c>
      <c r="T243" t="str">
        <f>""</f>
        <v/>
      </c>
      <c r="W243" t="str">
        <f>""</f>
        <v/>
      </c>
      <c r="Y243" t="str">
        <f>""</f>
        <v/>
      </c>
      <c r="Z243" t="str">
        <f>""</f>
        <v/>
      </c>
    </row>
    <row r="244" spans="1:26" x14ac:dyDescent="0.25">
      <c r="A244">
        <v>2000</v>
      </c>
      <c r="B244" t="str">
        <f t="shared" si="49"/>
        <v>PULITI</v>
      </c>
      <c r="C244" t="str">
        <f t="shared" si="50"/>
        <v>STEFANIA</v>
      </c>
      <c r="D244" s="1">
        <v>45831</v>
      </c>
      <c r="E244" s="1">
        <v>45831</v>
      </c>
      <c r="F244">
        <v>100</v>
      </c>
      <c r="G244" s="1">
        <v>45831</v>
      </c>
      <c r="H244" s="1">
        <v>45831</v>
      </c>
      <c r="I244" t="str">
        <f>"1010"</f>
        <v>1010</v>
      </c>
      <c r="J244" t="str">
        <f>"RECUPERO ORE ECCEDENTI"</f>
        <v>RECUPERO ORE ECCEDENTI</v>
      </c>
      <c r="L244" t="str">
        <f>""</f>
        <v/>
      </c>
      <c r="M244">
        <v>71</v>
      </c>
      <c r="N244" t="str">
        <f>"1:11"</f>
        <v>1:11</v>
      </c>
      <c r="O244">
        <v>1</v>
      </c>
      <c r="P244">
        <v>71</v>
      </c>
      <c r="Q244" t="str">
        <f>"1:11"</f>
        <v>1:11</v>
      </c>
      <c r="R244">
        <v>1</v>
      </c>
      <c r="S244" t="str">
        <f>""</f>
        <v/>
      </c>
      <c r="T244" t="str">
        <f>""</f>
        <v/>
      </c>
      <c r="W244" t="str">
        <f>""</f>
        <v/>
      </c>
      <c r="Y244" t="str">
        <f>""</f>
        <v/>
      </c>
      <c r="Z244" t="str">
        <f>""</f>
        <v/>
      </c>
    </row>
    <row r="245" spans="1:26" x14ac:dyDescent="0.25">
      <c r="A245">
        <v>2000</v>
      </c>
      <c r="B245" t="str">
        <f t="shared" si="49"/>
        <v>PULITI</v>
      </c>
      <c r="C245" t="str">
        <f t="shared" si="50"/>
        <v>STEFANIA</v>
      </c>
      <c r="D245" s="1">
        <v>45827</v>
      </c>
      <c r="E245" s="1">
        <v>45827</v>
      </c>
      <c r="F245">
        <v>100</v>
      </c>
      <c r="G245" s="1">
        <v>45827</v>
      </c>
      <c r="H245" s="1">
        <v>45827</v>
      </c>
      <c r="I245" t="str">
        <f>"5027"</f>
        <v>5027</v>
      </c>
      <c r="J245" t="str">
        <f>"SMART WORKING"</f>
        <v>SMART WORKING</v>
      </c>
      <c r="L245" t="str">
        <f>""</f>
        <v/>
      </c>
      <c r="M245">
        <v>0</v>
      </c>
      <c r="N245" t="str">
        <f t="shared" ref="N245:N253" si="51">"0:00"</f>
        <v>0:00</v>
      </c>
      <c r="O245">
        <v>1</v>
      </c>
      <c r="P245">
        <v>0</v>
      </c>
      <c r="Q245" t="str">
        <f t="shared" ref="Q245:Q253" si="52">"0:00"</f>
        <v>0:00</v>
      </c>
      <c r="R245">
        <v>1</v>
      </c>
      <c r="S245" t="str">
        <f>""</f>
        <v/>
      </c>
      <c r="T245" t="str">
        <f>""</f>
        <v/>
      </c>
      <c r="W245" t="str">
        <f>""</f>
        <v/>
      </c>
      <c r="Y245" t="str">
        <f>""</f>
        <v/>
      </c>
      <c r="Z245" t="str">
        <f>""</f>
        <v/>
      </c>
    </row>
    <row r="246" spans="1:26" x14ac:dyDescent="0.25">
      <c r="A246">
        <v>2000</v>
      </c>
      <c r="B246" t="str">
        <f t="shared" si="49"/>
        <v>PULITI</v>
      </c>
      <c r="C246" t="str">
        <f t="shared" si="50"/>
        <v>STEFANIA</v>
      </c>
      <c r="D246" s="1">
        <v>45825</v>
      </c>
      <c r="E246" s="1">
        <v>45825</v>
      </c>
      <c r="F246">
        <v>100</v>
      </c>
      <c r="G246" s="1">
        <v>45825</v>
      </c>
      <c r="H246" s="1">
        <v>45825</v>
      </c>
      <c r="I246" t="str">
        <f>"5027"</f>
        <v>5027</v>
      </c>
      <c r="J246" t="str">
        <f>"SMART WORKING"</f>
        <v>SMART WORKING</v>
      </c>
      <c r="L246" t="str">
        <f>""</f>
        <v/>
      </c>
      <c r="M246">
        <v>0</v>
      </c>
      <c r="N246" t="str">
        <f t="shared" si="51"/>
        <v>0:00</v>
      </c>
      <c r="O246">
        <v>1</v>
      </c>
      <c r="P246">
        <v>0</v>
      </c>
      <c r="Q246" t="str">
        <f t="shared" si="52"/>
        <v>0:00</v>
      </c>
      <c r="R246">
        <v>1</v>
      </c>
      <c r="S246" t="str">
        <f>""</f>
        <v/>
      </c>
      <c r="T246" t="str">
        <f>""</f>
        <v/>
      </c>
      <c r="W246" t="str">
        <f>""</f>
        <v/>
      </c>
      <c r="Y246" t="str">
        <f>""</f>
        <v/>
      </c>
      <c r="Z246" t="str">
        <f>""</f>
        <v/>
      </c>
    </row>
    <row r="247" spans="1:26" x14ac:dyDescent="0.25">
      <c r="A247">
        <v>2000</v>
      </c>
      <c r="B247" t="str">
        <f t="shared" si="49"/>
        <v>PULITI</v>
      </c>
      <c r="C247" t="str">
        <f t="shared" si="50"/>
        <v>STEFANIA</v>
      </c>
      <c r="D247" s="1">
        <v>45820</v>
      </c>
      <c r="E247" s="1">
        <v>45820</v>
      </c>
      <c r="F247">
        <v>100</v>
      </c>
      <c r="G247" s="1">
        <v>45820</v>
      </c>
      <c r="H247" s="1">
        <v>45820</v>
      </c>
      <c r="I247" t="str">
        <f>"5027"</f>
        <v>5027</v>
      </c>
      <c r="J247" t="str">
        <f>"SMART WORKING"</f>
        <v>SMART WORKING</v>
      </c>
      <c r="L247" t="str">
        <f>""</f>
        <v/>
      </c>
      <c r="M247">
        <v>0</v>
      </c>
      <c r="N247" t="str">
        <f t="shared" si="51"/>
        <v>0:00</v>
      </c>
      <c r="O247">
        <v>1</v>
      </c>
      <c r="P247">
        <v>0</v>
      </c>
      <c r="Q247" t="str">
        <f t="shared" si="52"/>
        <v>0:00</v>
      </c>
      <c r="R247">
        <v>1</v>
      </c>
      <c r="S247" t="str">
        <f>""</f>
        <v/>
      </c>
      <c r="T247" t="str">
        <f>""</f>
        <v/>
      </c>
      <c r="W247" t="str">
        <f>""</f>
        <v/>
      </c>
      <c r="Y247" t="str">
        <f>""</f>
        <v/>
      </c>
      <c r="Z247" t="str">
        <f>""</f>
        <v/>
      </c>
    </row>
    <row r="248" spans="1:26" x14ac:dyDescent="0.25">
      <c r="A248">
        <v>2000</v>
      </c>
      <c r="B248" t="str">
        <f t="shared" si="49"/>
        <v>PULITI</v>
      </c>
      <c r="C248" t="str">
        <f t="shared" si="50"/>
        <v>STEFANIA</v>
      </c>
      <c r="D248" s="1">
        <v>45818</v>
      </c>
      <c r="E248" s="1">
        <v>45818</v>
      </c>
      <c r="F248">
        <v>100</v>
      </c>
      <c r="G248" s="1">
        <v>45818</v>
      </c>
      <c r="H248" s="1">
        <v>45818</v>
      </c>
      <c r="I248" t="str">
        <f>"5027"</f>
        <v>5027</v>
      </c>
      <c r="J248" t="str">
        <f>"SMART WORKING"</f>
        <v>SMART WORKING</v>
      </c>
      <c r="L248" t="str">
        <f>""</f>
        <v/>
      </c>
      <c r="M248">
        <v>0</v>
      </c>
      <c r="N248" t="str">
        <f t="shared" si="51"/>
        <v>0:00</v>
      </c>
      <c r="O248">
        <v>1</v>
      </c>
      <c r="P248">
        <v>0</v>
      </c>
      <c r="Q248" t="str">
        <f t="shared" si="52"/>
        <v>0:00</v>
      </c>
      <c r="R248">
        <v>1</v>
      </c>
      <c r="S248" t="str">
        <f>""</f>
        <v/>
      </c>
      <c r="T248" t="str">
        <f>""</f>
        <v/>
      </c>
      <c r="W248" t="str">
        <f>""</f>
        <v/>
      </c>
      <c r="Y248" t="str">
        <f>""</f>
        <v/>
      </c>
      <c r="Z248" t="str">
        <f>""</f>
        <v/>
      </c>
    </row>
    <row r="249" spans="1:26" x14ac:dyDescent="0.25">
      <c r="A249">
        <v>2000</v>
      </c>
      <c r="B249" t="str">
        <f t="shared" si="49"/>
        <v>PULITI</v>
      </c>
      <c r="C249" t="str">
        <f t="shared" si="50"/>
        <v>STEFANIA</v>
      </c>
      <c r="D249" s="1">
        <v>45787</v>
      </c>
      <c r="E249" s="1">
        <v>45813</v>
      </c>
      <c r="F249">
        <v>100</v>
      </c>
      <c r="G249" s="1">
        <v>45787</v>
      </c>
      <c r="H249" s="1">
        <v>45813</v>
      </c>
      <c r="I249" t="str">
        <f>"1500"</f>
        <v>1500</v>
      </c>
      <c r="J249" t="str">
        <f>"MALATTIA"</f>
        <v>MALATTIA</v>
      </c>
      <c r="L249" t="str">
        <f>"Convalescenza"</f>
        <v>Convalescenza</v>
      </c>
      <c r="M249">
        <v>0</v>
      </c>
      <c r="N249" t="str">
        <f t="shared" si="51"/>
        <v>0:00</v>
      </c>
      <c r="O249">
        <v>27</v>
      </c>
      <c r="P249">
        <v>0</v>
      </c>
      <c r="Q249" t="str">
        <f t="shared" si="52"/>
        <v>0:00</v>
      </c>
      <c r="R249">
        <v>27</v>
      </c>
      <c r="S249" t="str">
        <f>""</f>
        <v/>
      </c>
      <c r="T249" t="str">
        <f>""</f>
        <v/>
      </c>
      <c r="W249" t="str">
        <f>""</f>
        <v/>
      </c>
      <c r="Y249" t="str">
        <f>""</f>
        <v/>
      </c>
      <c r="Z249" t="str">
        <f>""</f>
        <v/>
      </c>
    </row>
    <row r="250" spans="1:26" x14ac:dyDescent="0.25">
      <c r="A250">
        <v>2000</v>
      </c>
      <c r="B250" t="str">
        <f t="shared" si="49"/>
        <v>PULITI</v>
      </c>
      <c r="C250" t="str">
        <f t="shared" si="50"/>
        <v>STEFANIA</v>
      </c>
      <c r="D250" s="1">
        <v>45768</v>
      </c>
      <c r="E250" s="1">
        <v>45786</v>
      </c>
      <c r="F250">
        <v>100</v>
      </c>
      <c r="G250" s="1">
        <v>45768</v>
      </c>
      <c r="H250" s="1">
        <v>45786</v>
      </c>
      <c r="I250" t="str">
        <f>"1500"</f>
        <v>1500</v>
      </c>
      <c r="J250" t="str">
        <f>"MALATTIA"</f>
        <v>MALATTIA</v>
      </c>
      <c r="L250" t="str">
        <f>"Convalescenza"</f>
        <v>Convalescenza</v>
      </c>
      <c r="M250">
        <v>0</v>
      </c>
      <c r="N250" t="str">
        <f t="shared" si="51"/>
        <v>0:00</v>
      </c>
      <c r="O250">
        <v>19</v>
      </c>
      <c r="P250">
        <v>0</v>
      </c>
      <c r="Q250" t="str">
        <f t="shared" si="52"/>
        <v>0:00</v>
      </c>
      <c r="R250">
        <v>19</v>
      </c>
      <c r="S250" t="str">
        <f>""</f>
        <v/>
      </c>
      <c r="T250" t="str">
        <f>""</f>
        <v/>
      </c>
      <c r="W250" t="str">
        <f>""</f>
        <v/>
      </c>
      <c r="Y250" t="str">
        <f>""</f>
        <v/>
      </c>
      <c r="Z250" t="str">
        <f>""</f>
        <v/>
      </c>
    </row>
    <row r="251" spans="1:26" x14ac:dyDescent="0.25">
      <c r="A251">
        <v>2000</v>
      </c>
      <c r="B251" t="str">
        <f t="shared" si="49"/>
        <v>PULITI</v>
      </c>
      <c r="C251" t="str">
        <f t="shared" si="50"/>
        <v>STEFANIA</v>
      </c>
      <c r="D251" s="1">
        <v>45759</v>
      </c>
      <c r="E251" s="1">
        <v>45767</v>
      </c>
      <c r="F251">
        <v>100</v>
      </c>
      <c r="G251" s="1">
        <v>45759</v>
      </c>
      <c r="H251" s="1">
        <v>45767</v>
      </c>
      <c r="I251" t="str">
        <f>"1500"</f>
        <v>1500</v>
      </c>
      <c r="J251" t="str">
        <f>"MALATTIA"</f>
        <v>MALATTIA</v>
      </c>
      <c r="L251" t="str">
        <f>"Convalescenza"</f>
        <v>Convalescenza</v>
      </c>
      <c r="M251">
        <v>0</v>
      </c>
      <c r="N251" t="str">
        <f t="shared" si="51"/>
        <v>0:00</v>
      </c>
      <c r="O251">
        <v>9</v>
      </c>
      <c r="P251">
        <v>0</v>
      </c>
      <c r="Q251" t="str">
        <f t="shared" si="52"/>
        <v>0:00</v>
      </c>
      <c r="R251">
        <v>9</v>
      </c>
      <c r="S251" t="str">
        <f>""</f>
        <v/>
      </c>
      <c r="T251" t="str">
        <f>""</f>
        <v/>
      </c>
      <c r="W251" t="str">
        <f>""</f>
        <v/>
      </c>
      <c r="Y251" t="str">
        <f>""</f>
        <v/>
      </c>
      <c r="Z251" t="str">
        <f>""</f>
        <v/>
      </c>
    </row>
    <row r="252" spans="1:26" x14ac:dyDescent="0.25">
      <c r="A252">
        <v>2000</v>
      </c>
      <c r="B252" t="str">
        <f t="shared" si="49"/>
        <v>PULITI</v>
      </c>
      <c r="C252" t="str">
        <f t="shared" si="50"/>
        <v>STEFANIA</v>
      </c>
      <c r="D252" s="1">
        <v>45758</v>
      </c>
      <c r="E252" s="1">
        <v>45758</v>
      </c>
      <c r="F252">
        <v>100</v>
      </c>
      <c r="G252" s="1">
        <v>45758</v>
      </c>
      <c r="H252" s="1">
        <v>45758</v>
      </c>
      <c r="I252" t="str">
        <f>"1500"</f>
        <v>1500</v>
      </c>
      <c r="J252" t="str">
        <f>"MALATTIA"</f>
        <v>MALATTIA</v>
      </c>
      <c r="L252" t="str">
        <f>"Ricovero Ospedaliero"</f>
        <v>Ricovero Ospedaliero</v>
      </c>
      <c r="M252">
        <v>0</v>
      </c>
      <c r="N252" t="str">
        <f t="shared" si="51"/>
        <v>0:00</v>
      </c>
      <c r="O252">
        <v>1</v>
      </c>
      <c r="P252">
        <v>0</v>
      </c>
      <c r="Q252" t="str">
        <f t="shared" si="52"/>
        <v>0:00</v>
      </c>
      <c r="R252">
        <v>1</v>
      </c>
      <c r="S252" t="str">
        <f>""</f>
        <v/>
      </c>
      <c r="T252" t="str">
        <f>""</f>
        <v/>
      </c>
      <c r="W252" t="str">
        <f>""</f>
        <v/>
      </c>
      <c r="Y252" t="str">
        <f>""</f>
        <v/>
      </c>
      <c r="Z252" t="str">
        <f>""</f>
        <v/>
      </c>
    </row>
    <row r="253" spans="1:26" x14ac:dyDescent="0.25">
      <c r="A253">
        <v>2000</v>
      </c>
      <c r="B253" t="str">
        <f t="shared" si="49"/>
        <v>PULITI</v>
      </c>
      <c r="C253" t="str">
        <f t="shared" si="50"/>
        <v>STEFANIA</v>
      </c>
      <c r="D253" s="1">
        <v>45756</v>
      </c>
      <c r="E253" s="1">
        <v>45756</v>
      </c>
      <c r="F253">
        <v>100</v>
      </c>
      <c r="G253" s="1">
        <v>45756</v>
      </c>
      <c r="H253" s="1">
        <v>45756</v>
      </c>
      <c r="I253" t="str">
        <f>"3007"</f>
        <v>3007</v>
      </c>
      <c r="J253" t="str">
        <f>"PERM. RETRIBUITO MOTIVI PERS. FAMIGLIARI INTERA GIORNATA"</f>
        <v>PERM. RETRIBUITO MOTIVI PERS. FAMIGLIARI INTERA GIORNATA</v>
      </c>
      <c r="L253" t="str">
        <f>""</f>
        <v/>
      </c>
      <c r="M253">
        <v>0</v>
      </c>
      <c r="N253" t="str">
        <f t="shared" si="51"/>
        <v>0:00</v>
      </c>
      <c r="O253">
        <v>1</v>
      </c>
      <c r="P253">
        <v>0</v>
      </c>
      <c r="Q253" t="str">
        <f t="shared" si="52"/>
        <v>0:00</v>
      </c>
      <c r="R253">
        <v>1</v>
      </c>
      <c r="S253" t="str">
        <f>""</f>
        <v/>
      </c>
      <c r="T253" t="str">
        <f>""</f>
        <v/>
      </c>
      <c r="W253" t="str">
        <f>""</f>
        <v/>
      </c>
      <c r="Y253" t="str">
        <f>""</f>
        <v/>
      </c>
      <c r="Z253" t="str">
        <f>""</f>
        <v/>
      </c>
    </row>
    <row r="254" spans="1:26" x14ac:dyDescent="0.25">
      <c r="A254">
        <v>2000</v>
      </c>
      <c r="B254" t="str">
        <f t="shared" si="49"/>
        <v>PULITI</v>
      </c>
      <c r="C254" t="str">
        <f t="shared" si="50"/>
        <v>STEFANIA</v>
      </c>
      <c r="D254" s="1">
        <v>45749</v>
      </c>
      <c r="E254" s="1">
        <v>45749</v>
      </c>
      <c r="F254">
        <v>100</v>
      </c>
      <c r="G254" s="1">
        <v>45749</v>
      </c>
      <c r="H254" s="1">
        <v>45749</v>
      </c>
      <c r="I254" t="str">
        <f>"1010"</f>
        <v>1010</v>
      </c>
      <c r="J254" t="str">
        <f>"RECUPERO ORE ECCEDENTI"</f>
        <v>RECUPERO ORE ECCEDENTI</v>
      </c>
      <c r="L254" t="str">
        <f>""</f>
        <v/>
      </c>
      <c r="M254">
        <v>29</v>
      </c>
      <c r="N254" t="str">
        <f>"0:29"</f>
        <v>0:29</v>
      </c>
      <c r="O254">
        <v>1</v>
      </c>
      <c r="P254">
        <v>29</v>
      </c>
      <c r="Q254" t="str">
        <f>"0:29"</f>
        <v>0:29</v>
      </c>
      <c r="R254">
        <v>1</v>
      </c>
      <c r="S254" t="str">
        <f>""</f>
        <v/>
      </c>
      <c r="T254" t="str">
        <f>""</f>
        <v/>
      </c>
      <c r="W254" t="str">
        <f>""</f>
        <v/>
      </c>
      <c r="Y254" t="str">
        <f>""</f>
        <v/>
      </c>
      <c r="Z254" t="str">
        <f>""</f>
        <v/>
      </c>
    </row>
    <row r="255" spans="1:26" x14ac:dyDescent="0.25">
      <c r="A255">
        <v>10024</v>
      </c>
      <c r="B255" t="str">
        <f t="shared" ref="B255:B277" si="53">"AGLIETTI"</f>
        <v>AGLIETTI</v>
      </c>
      <c r="C255" t="str">
        <f t="shared" ref="C255:C277" si="54">"FILIPPO"</f>
        <v>FILIPPO</v>
      </c>
      <c r="D255" s="1">
        <v>45838</v>
      </c>
      <c r="E255" s="1">
        <v>45842</v>
      </c>
      <c r="F255">
        <v>100</v>
      </c>
      <c r="G255" s="1">
        <v>45838</v>
      </c>
      <c r="H255" s="1">
        <v>45842</v>
      </c>
      <c r="I255" t="str">
        <f>"1000"</f>
        <v>1000</v>
      </c>
      <c r="J255" t="str">
        <f>"FERIE"</f>
        <v>FERIE</v>
      </c>
      <c r="L255" t="str">
        <f>""</f>
        <v/>
      </c>
      <c r="M255">
        <v>0</v>
      </c>
      <c r="N255" t="str">
        <f>"0:00"</f>
        <v>0:00</v>
      </c>
      <c r="O255">
        <v>5</v>
      </c>
      <c r="P255">
        <v>0</v>
      </c>
      <c r="Q255" t="str">
        <f>"0:00"</f>
        <v>0:00</v>
      </c>
      <c r="R255">
        <v>1</v>
      </c>
      <c r="S255" t="str">
        <f>""</f>
        <v/>
      </c>
      <c r="T255" t="str">
        <f>""</f>
        <v/>
      </c>
      <c r="W255" t="str">
        <f>""</f>
        <v/>
      </c>
      <c r="Y255" t="str">
        <f>""</f>
        <v/>
      </c>
      <c r="Z255" t="str">
        <f>""</f>
        <v/>
      </c>
    </row>
    <row r="256" spans="1:26" x14ac:dyDescent="0.25">
      <c r="A256">
        <v>10024</v>
      </c>
      <c r="B256" t="str">
        <f t="shared" si="53"/>
        <v>AGLIETTI</v>
      </c>
      <c r="C256" t="str">
        <f t="shared" si="54"/>
        <v>FILIPPO</v>
      </c>
      <c r="D256" s="1">
        <v>45835</v>
      </c>
      <c r="E256" s="1">
        <v>45835</v>
      </c>
      <c r="F256">
        <v>100</v>
      </c>
      <c r="G256" s="1">
        <v>45835</v>
      </c>
      <c r="H256" s="1">
        <v>45835</v>
      </c>
      <c r="I256" t="str">
        <f>"1010"</f>
        <v>1010</v>
      </c>
      <c r="J256" t="str">
        <f>"RECUPERO ORE ECCEDENTI"</f>
        <v>RECUPERO ORE ECCEDENTI</v>
      </c>
      <c r="L256" t="str">
        <f>""</f>
        <v/>
      </c>
      <c r="M256">
        <v>121</v>
      </c>
      <c r="N256" t="str">
        <f>"2:01"</f>
        <v>2:01</v>
      </c>
      <c r="O256">
        <v>1</v>
      </c>
      <c r="P256">
        <v>121</v>
      </c>
      <c r="Q256" t="str">
        <f>"2:01"</f>
        <v>2:01</v>
      </c>
      <c r="R256">
        <v>1</v>
      </c>
      <c r="S256" t="str">
        <f>""</f>
        <v/>
      </c>
      <c r="T256" t="str">
        <f>""</f>
        <v/>
      </c>
      <c r="W256" t="str">
        <f>""</f>
        <v/>
      </c>
      <c r="Y256" t="str">
        <f>""</f>
        <v/>
      </c>
      <c r="Z256" t="str">
        <f>""</f>
        <v/>
      </c>
    </row>
    <row r="257" spans="1:26" x14ac:dyDescent="0.25">
      <c r="A257">
        <v>10024</v>
      </c>
      <c r="B257" t="str">
        <f t="shared" si="53"/>
        <v>AGLIETTI</v>
      </c>
      <c r="C257" t="str">
        <f t="shared" si="54"/>
        <v>FILIPPO</v>
      </c>
      <c r="D257" s="1">
        <v>45834</v>
      </c>
      <c r="E257" s="1">
        <v>45834</v>
      </c>
      <c r="F257">
        <v>100</v>
      </c>
      <c r="G257" s="1">
        <v>45834</v>
      </c>
      <c r="H257" s="1">
        <v>45834</v>
      </c>
      <c r="I257" t="str">
        <f>"1000"</f>
        <v>1000</v>
      </c>
      <c r="J257" t="str">
        <f>"FERIE"</f>
        <v>FERIE</v>
      </c>
      <c r="L257" t="str">
        <f>""</f>
        <v/>
      </c>
      <c r="M257">
        <v>0</v>
      </c>
      <c r="N257" t="str">
        <f>"0:00"</f>
        <v>0:00</v>
      </c>
      <c r="O257">
        <v>1</v>
      </c>
      <c r="P257">
        <v>0</v>
      </c>
      <c r="Q257" t="str">
        <f>"0:00"</f>
        <v>0:00</v>
      </c>
      <c r="R257">
        <v>1</v>
      </c>
      <c r="S257" t="str">
        <f>""</f>
        <v/>
      </c>
      <c r="T257" t="str">
        <f>""</f>
        <v/>
      </c>
      <c r="W257" t="str">
        <f>""</f>
        <v/>
      </c>
      <c r="Y257" t="str">
        <f>""</f>
        <v/>
      </c>
      <c r="Z257" t="str">
        <f>""</f>
        <v/>
      </c>
    </row>
    <row r="258" spans="1:26" x14ac:dyDescent="0.25">
      <c r="A258">
        <v>10024</v>
      </c>
      <c r="B258" t="str">
        <f t="shared" si="53"/>
        <v>AGLIETTI</v>
      </c>
      <c r="C258" t="str">
        <f t="shared" si="54"/>
        <v>FILIPPO</v>
      </c>
      <c r="D258" s="1">
        <v>45833</v>
      </c>
      <c r="E258" s="1">
        <v>45833</v>
      </c>
      <c r="F258">
        <v>100</v>
      </c>
      <c r="G258" s="1">
        <v>45833</v>
      </c>
      <c r="H258" s="1">
        <v>45833</v>
      </c>
      <c r="I258" t="str">
        <f>"1010"</f>
        <v>1010</v>
      </c>
      <c r="J258" t="str">
        <f>"RECUPERO ORE ECCEDENTI"</f>
        <v>RECUPERO ORE ECCEDENTI</v>
      </c>
      <c r="L258" t="str">
        <f>""</f>
        <v/>
      </c>
      <c r="M258">
        <v>8</v>
      </c>
      <c r="N258" t="str">
        <f>"0:08"</f>
        <v>0:08</v>
      </c>
      <c r="O258">
        <v>1</v>
      </c>
      <c r="P258">
        <v>8</v>
      </c>
      <c r="Q258" t="str">
        <f>"0:08"</f>
        <v>0:08</v>
      </c>
      <c r="R258">
        <v>1</v>
      </c>
      <c r="S258" t="str">
        <f>""</f>
        <v/>
      </c>
      <c r="T258" t="str">
        <f>""</f>
        <v/>
      </c>
      <c r="W258" t="str">
        <f>""</f>
        <v/>
      </c>
      <c r="Y258" t="str">
        <f>""</f>
        <v/>
      </c>
      <c r="Z258" t="str">
        <f>""</f>
        <v/>
      </c>
    </row>
    <row r="259" spans="1:26" x14ac:dyDescent="0.25">
      <c r="A259">
        <v>10024</v>
      </c>
      <c r="B259" t="str">
        <f t="shared" si="53"/>
        <v>AGLIETTI</v>
      </c>
      <c r="C259" t="str">
        <f t="shared" si="54"/>
        <v>FILIPPO</v>
      </c>
      <c r="D259" s="1">
        <v>45831</v>
      </c>
      <c r="E259" s="1">
        <v>45831</v>
      </c>
      <c r="F259">
        <v>100</v>
      </c>
      <c r="G259" s="1">
        <v>45831</v>
      </c>
      <c r="H259" s="1">
        <v>45831</v>
      </c>
      <c r="I259" t="str">
        <f>"1010"</f>
        <v>1010</v>
      </c>
      <c r="J259" t="str">
        <f>"RECUPERO ORE ECCEDENTI"</f>
        <v>RECUPERO ORE ECCEDENTI</v>
      </c>
      <c r="L259" t="str">
        <f>""</f>
        <v/>
      </c>
      <c r="M259">
        <v>21</v>
      </c>
      <c r="N259" t="str">
        <f>"0:21"</f>
        <v>0:21</v>
      </c>
      <c r="O259">
        <v>1</v>
      </c>
      <c r="P259">
        <v>21</v>
      </c>
      <c r="Q259" t="str">
        <f>"0:21"</f>
        <v>0:21</v>
      </c>
      <c r="R259">
        <v>1</v>
      </c>
      <c r="S259" t="str">
        <f>""</f>
        <v/>
      </c>
      <c r="T259" t="str">
        <f>""</f>
        <v/>
      </c>
      <c r="W259" t="str">
        <f>""</f>
        <v/>
      </c>
      <c r="Y259" t="str">
        <f>""</f>
        <v/>
      </c>
      <c r="Z259" t="str">
        <f>""</f>
        <v/>
      </c>
    </row>
    <row r="260" spans="1:26" x14ac:dyDescent="0.25">
      <c r="A260">
        <v>10024</v>
      </c>
      <c r="B260" t="str">
        <f t="shared" si="53"/>
        <v>AGLIETTI</v>
      </c>
      <c r="C260" t="str">
        <f t="shared" si="54"/>
        <v>FILIPPO</v>
      </c>
      <c r="D260" s="1">
        <v>45827</v>
      </c>
      <c r="E260" s="1">
        <v>45827</v>
      </c>
      <c r="F260">
        <v>100</v>
      </c>
      <c r="G260" s="1">
        <v>45827</v>
      </c>
      <c r="H260" s="1">
        <v>45827</v>
      </c>
      <c r="I260" t="str">
        <f>"3006"</f>
        <v>3006</v>
      </c>
      <c r="J260" t="str">
        <f>"PERM. RETRIBUITO PER MOTIVI PERSONALI/FAMIGLIARI ORE"</f>
        <v>PERM. RETRIBUITO PER MOTIVI PERSONALI/FAMIGLIARI ORE</v>
      </c>
      <c r="L260" t="str">
        <f>""</f>
        <v/>
      </c>
      <c r="M260">
        <v>180</v>
      </c>
      <c r="N260" t="str">
        <f>"3:00"</f>
        <v>3:00</v>
      </c>
      <c r="O260">
        <v>1</v>
      </c>
      <c r="P260">
        <v>180</v>
      </c>
      <c r="Q260" t="str">
        <f>"3:00"</f>
        <v>3:00</v>
      </c>
      <c r="R260">
        <v>1</v>
      </c>
      <c r="S260" t="str">
        <f>""</f>
        <v/>
      </c>
      <c r="T260" t="str">
        <f>""</f>
        <v/>
      </c>
      <c r="W260" t="str">
        <f>""</f>
        <v/>
      </c>
      <c r="Y260" t="str">
        <f>""</f>
        <v/>
      </c>
      <c r="Z260" t="str">
        <f>""</f>
        <v/>
      </c>
    </row>
    <row r="261" spans="1:26" x14ac:dyDescent="0.25">
      <c r="A261">
        <v>10024</v>
      </c>
      <c r="B261" t="str">
        <f t="shared" si="53"/>
        <v>AGLIETTI</v>
      </c>
      <c r="C261" t="str">
        <f t="shared" si="54"/>
        <v>FILIPPO</v>
      </c>
      <c r="D261" s="1">
        <v>45820</v>
      </c>
      <c r="E261" s="1">
        <v>45820</v>
      </c>
      <c r="F261">
        <v>100</v>
      </c>
      <c r="G261" s="1">
        <v>45820</v>
      </c>
      <c r="H261" s="1">
        <v>45820</v>
      </c>
      <c r="I261" t="str">
        <f>"1010"</f>
        <v>1010</v>
      </c>
      <c r="J261" t="str">
        <f>"RECUPERO ORE ECCEDENTI"</f>
        <v>RECUPERO ORE ECCEDENTI</v>
      </c>
      <c r="L261" t="str">
        <f>""</f>
        <v/>
      </c>
      <c r="M261">
        <v>95</v>
      </c>
      <c r="N261" t="str">
        <f>"1:35"</f>
        <v>1:35</v>
      </c>
      <c r="O261">
        <v>1</v>
      </c>
      <c r="P261">
        <v>95</v>
      </c>
      <c r="Q261" t="str">
        <f>"1:35"</f>
        <v>1:35</v>
      </c>
      <c r="R261">
        <v>1</v>
      </c>
      <c r="S261" t="str">
        <f>""</f>
        <v/>
      </c>
      <c r="T261" t="str">
        <f>""</f>
        <v/>
      </c>
      <c r="W261" t="str">
        <f>""</f>
        <v/>
      </c>
      <c r="Y261" t="str">
        <f>""</f>
        <v/>
      </c>
      <c r="Z261" t="str">
        <f>""</f>
        <v/>
      </c>
    </row>
    <row r="262" spans="1:26" x14ac:dyDescent="0.25">
      <c r="A262">
        <v>10024</v>
      </c>
      <c r="B262" t="str">
        <f t="shared" si="53"/>
        <v>AGLIETTI</v>
      </c>
      <c r="C262" t="str">
        <f t="shared" si="54"/>
        <v>FILIPPO</v>
      </c>
      <c r="D262" s="1">
        <v>45817</v>
      </c>
      <c r="E262" s="1">
        <v>45817</v>
      </c>
      <c r="F262">
        <v>100</v>
      </c>
      <c r="G262" s="1">
        <v>45817</v>
      </c>
      <c r="H262" s="1">
        <v>45817</v>
      </c>
      <c r="I262" t="str">
        <f>"1010"</f>
        <v>1010</v>
      </c>
      <c r="J262" t="str">
        <f>"RECUPERO ORE ECCEDENTI"</f>
        <v>RECUPERO ORE ECCEDENTI</v>
      </c>
      <c r="L262" t="str">
        <f>""</f>
        <v/>
      </c>
      <c r="M262">
        <v>153</v>
      </c>
      <c r="N262" t="str">
        <f>"2:33"</f>
        <v>2:33</v>
      </c>
      <c r="O262">
        <v>1</v>
      </c>
      <c r="P262">
        <v>153</v>
      </c>
      <c r="Q262" t="str">
        <f>"2:33"</f>
        <v>2:33</v>
      </c>
      <c r="R262">
        <v>1</v>
      </c>
      <c r="S262" t="str">
        <f>""</f>
        <v/>
      </c>
      <c r="T262" t="str">
        <f>""</f>
        <v/>
      </c>
      <c r="W262" t="str">
        <f>""</f>
        <v/>
      </c>
      <c r="Y262" t="str">
        <f>""</f>
        <v/>
      </c>
      <c r="Z262" t="str">
        <f>""</f>
        <v/>
      </c>
    </row>
    <row r="263" spans="1:26" x14ac:dyDescent="0.25">
      <c r="A263">
        <v>10024</v>
      </c>
      <c r="B263" t="str">
        <f t="shared" si="53"/>
        <v>AGLIETTI</v>
      </c>
      <c r="C263" t="str">
        <f t="shared" si="54"/>
        <v>FILIPPO</v>
      </c>
      <c r="D263" s="1">
        <v>45804</v>
      </c>
      <c r="E263" s="1">
        <v>45804</v>
      </c>
      <c r="F263">
        <v>100</v>
      </c>
      <c r="G263" s="1">
        <v>45804</v>
      </c>
      <c r="H263" s="1">
        <v>45804</v>
      </c>
      <c r="I263" t="str">
        <f>"1010"</f>
        <v>1010</v>
      </c>
      <c r="J263" t="str">
        <f>"RECUPERO ORE ECCEDENTI"</f>
        <v>RECUPERO ORE ECCEDENTI</v>
      </c>
      <c r="L263" t="str">
        <f>""</f>
        <v/>
      </c>
      <c r="M263">
        <v>31</v>
      </c>
      <c r="N263" t="str">
        <f>"0:31"</f>
        <v>0:31</v>
      </c>
      <c r="O263">
        <v>1</v>
      </c>
      <c r="P263">
        <v>31</v>
      </c>
      <c r="Q263" t="str">
        <f>"0:31"</f>
        <v>0:31</v>
      </c>
      <c r="R263">
        <v>1</v>
      </c>
      <c r="S263" t="str">
        <f>""</f>
        <v/>
      </c>
      <c r="T263" t="str">
        <f>""</f>
        <v/>
      </c>
      <c r="W263" t="str">
        <f>""</f>
        <v/>
      </c>
      <c r="Y263" t="str">
        <f>""</f>
        <v/>
      </c>
      <c r="Z263" t="str">
        <f>""</f>
        <v/>
      </c>
    </row>
    <row r="264" spans="1:26" x14ac:dyDescent="0.25">
      <c r="A264">
        <v>10024</v>
      </c>
      <c r="B264" t="str">
        <f t="shared" si="53"/>
        <v>AGLIETTI</v>
      </c>
      <c r="C264" t="str">
        <f t="shared" si="54"/>
        <v>FILIPPO</v>
      </c>
      <c r="D264" s="1">
        <v>45800</v>
      </c>
      <c r="E264" s="1">
        <v>45800</v>
      </c>
      <c r="F264">
        <v>100</v>
      </c>
      <c r="G264" s="1">
        <v>45800</v>
      </c>
      <c r="H264" s="1">
        <v>45800</v>
      </c>
      <c r="I264" t="str">
        <f>"1000"</f>
        <v>1000</v>
      </c>
      <c r="J264" t="str">
        <f>"FERIE"</f>
        <v>FERIE</v>
      </c>
      <c r="L264" t="str">
        <f>""</f>
        <v/>
      </c>
      <c r="M264">
        <v>0</v>
      </c>
      <c r="N264" t="str">
        <f>"0:00"</f>
        <v>0:00</v>
      </c>
      <c r="O264">
        <v>1</v>
      </c>
      <c r="P264">
        <v>0</v>
      </c>
      <c r="Q264" t="str">
        <f>"0:00"</f>
        <v>0:00</v>
      </c>
      <c r="R264">
        <v>1</v>
      </c>
      <c r="S264" t="str">
        <f>""</f>
        <v/>
      </c>
      <c r="T264" t="str">
        <f>""</f>
        <v/>
      </c>
      <c r="W264" t="str">
        <f>""</f>
        <v/>
      </c>
      <c r="Y264" t="str">
        <f>""</f>
        <v/>
      </c>
      <c r="Z264" t="str">
        <f>""</f>
        <v/>
      </c>
    </row>
    <row r="265" spans="1:26" x14ac:dyDescent="0.25">
      <c r="A265">
        <v>10024</v>
      </c>
      <c r="B265" t="str">
        <f t="shared" si="53"/>
        <v>AGLIETTI</v>
      </c>
      <c r="C265" t="str">
        <f t="shared" si="54"/>
        <v>FILIPPO</v>
      </c>
      <c r="D265" s="1">
        <v>45797</v>
      </c>
      <c r="E265" s="1">
        <v>45797</v>
      </c>
      <c r="F265">
        <v>100</v>
      </c>
      <c r="G265" s="1">
        <v>45797</v>
      </c>
      <c r="H265" s="1">
        <v>45797</v>
      </c>
      <c r="I265" t="str">
        <f>"1000"</f>
        <v>1000</v>
      </c>
      <c r="J265" t="str">
        <f>"FERIE"</f>
        <v>FERIE</v>
      </c>
      <c r="L265" t="str">
        <f>""</f>
        <v/>
      </c>
      <c r="M265">
        <v>0</v>
      </c>
      <c r="N265" t="str">
        <f>"0:00"</f>
        <v>0:00</v>
      </c>
      <c r="O265">
        <v>1</v>
      </c>
      <c r="P265">
        <v>0</v>
      </c>
      <c r="Q265" t="str">
        <f>"0:00"</f>
        <v>0:00</v>
      </c>
      <c r="R265">
        <v>1</v>
      </c>
      <c r="S265" t="str">
        <f>""</f>
        <v/>
      </c>
      <c r="T265" t="str">
        <f>""</f>
        <v/>
      </c>
      <c r="W265" t="str">
        <f>""</f>
        <v/>
      </c>
      <c r="Y265" t="str">
        <f>""</f>
        <v/>
      </c>
      <c r="Z265" t="str">
        <f>""</f>
        <v/>
      </c>
    </row>
    <row r="266" spans="1:26" x14ac:dyDescent="0.25">
      <c r="A266">
        <v>10024</v>
      </c>
      <c r="B266" t="str">
        <f t="shared" si="53"/>
        <v>AGLIETTI</v>
      </c>
      <c r="C266" t="str">
        <f t="shared" si="54"/>
        <v>FILIPPO</v>
      </c>
      <c r="D266" s="1">
        <v>45792</v>
      </c>
      <c r="E266" s="1">
        <v>45792</v>
      </c>
      <c r="F266">
        <v>100</v>
      </c>
      <c r="G266" s="1">
        <v>45792</v>
      </c>
      <c r="H266" s="1">
        <v>45792</v>
      </c>
      <c r="I266" t="str">
        <f>"1010"</f>
        <v>1010</v>
      </c>
      <c r="J266" t="str">
        <f>"RECUPERO ORE ECCEDENTI"</f>
        <v>RECUPERO ORE ECCEDENTI</v>
      </c>
      <c r="L266" t="str">
        <f>""</f>
        <v/>
      </c>
      <c r="M266">
        <v>1</v>
      </c>
      <c r="N266" t="str">
        <f>"0:01"</f>
        <v>0:01</v>
      </c>
      <c r="O266">
        <v>1</v>
      </c>
      <c r="P266">
        <v>1</v>
      </c>
      <c r="Q266" t="str">
        <f>"0:01"</f>
        <v>0:01</v>
      </c>
      <c r="R266">
        <v>1</v>
      </c>
      <c r="S266" t="str">
        <f>""</f>
        <v/>
      </c>
      <c r="T266" t="str">
        <f>""</f>
        <v/>
      </c>
      <c r="W266" t="str">
        <f>""</f>
        <v/>
      </c>
      <c r="Y266" t="str">
        <f>""</f>
        <v/>
      </c>
      <c r="Z266" t="str">
        <f>""</f>
        <v/>
      </c>
    </row>
    <row r="267" spans="1:26" x14ac:dyDescent="0.25">
      <c r="A267">
        <v>10024</v>
      </c>
      <c r="B267" t="str">
        <f t="shared" si="53"/>
        <v>AGLIETTI</v>
      </c>
      <c r="C267" t="str">
        <f t="shared" si="54"/>
        <v>FILIPPO</v>
      </c>
      <c r="D267" s="1">
        <v>45791</v>
      </c>
      <c r="E267" s="1">
        <v>45791</v>
      </c>
      <c r="F267">
        <v>100</v>
      </c>
      <c r="G267" s="1">
        <v>45791</v>
      </c>
      <c r="H267" s="1">
        <v>45791</v>
      </c>
      <c r="I267" t="str">
        <f>"1010"</f>
        <v>1010</v>
      </c>
      <c r="J267" t="str">
        <f>"RECUPERO ORE ECCEDENTI"</f>
        <v>RECUPERO ORE ECCEDENTI</v>
      </c>
      <c r="L267" t="str">
        <f>""</f>
        <v/>
      </c>
      <c r="M267">
        <v>90</v>
      </c>
      <c r="N267" t="str">
        <f>"1:30"</f>
        <v>1:30</v>
      </c>
      <c r="O267">
        <v>1</v>
      </c>
      <c r="P267">
        <v>90</v>
      </c>
      <c r="Q267" t="str">
        <f>"1:30"</f>
        <v>1:30</v>
      </c>
      <c r="R267">
        <v>1</v>
      </c>
      <c r="S267" t="str">
        <f>""</f>
        <v/>
      </c>
      <c r="T267" t="str">
        <f>""</f>
        <v/>
      </c>
      <c r="W267" t="str">
        <f>""</f>
        <v/>
      </c>
      <c r="Y267" t="str">
        <f>""</f>
        <v/>
      </c>
      <c r="Z267" t="str">
        <f>""</f>
        <v/>
      </c>
    </row>
    <row r="268" spans="1:26" x14ac:dyDescent="0.25">
      <c r="A268">
        <v>10024</v>
      </c>
      <c r="B268" t="str">
        <f t="shared" si="53"/>
        <v>AGLIETTI</v>
      </c>
      <c r="C268" t="str">
        <f t="shared" si="54"/>
        <v>FILIPPO</v>
      </c>
      <c r="D268" s="1">
        <v>45790</v>
      </c>
      <c r="E268" s="1">
        <v>45790</v>
      </c>
      <c r="F268">
        <v>100</v>
      </c>
      <c r="G268" s="1">
        <v>45790</v>
      </c>
      <c r="H268" s="1">
        <v>45790</v>
      </c>
      <c r="I268" t="str">
        <f>"1010"</f>
        <v>1010</v>
      </c>
      <c r="J268" t="str">
        <f>"RECUPERO ORE ECCEDENTI"</f>
        <v>RECUPERO ORE ECCEDENTI</v>
      </c>
      <c r="L268" t="str">
        <f>""</f>
        <v/>
      </c>
      <c r="M268">
        <v>27</v>
      </c>
      <c r="N268" t="str">
        <f>"0:27"</f>
        <v>0:27</v>
      </c>
      <c r="O268">
        <v>1</v>
      </c>
      <c r="P268">
        <v>27</v>
      </c>
      <c r="Q268" t="str">
        <f>"0:27"</f>
        <v>0:27</v>
      </c>
      <c r="R268">
        <v>1</v>
      </c>
      <c r="S268" t="str">
        <f>""</f>
        <v/>
      </c>
      <c r="T268" t="str">
        <f>""</f>
        <v/>
      </c>
      <c r="W268" t="str">
        <f>""</f>
        <v/>
      </c>
      <c r="Y268" t="str">
        <f>""</f>
        <v/>
      </c>
      <c r="Z268" t="str">
        <f>""</f>
        <v/>
      </c>
    </row>
    <row r="269" spans="1:26" x14ac:dyDescent="0.25">
      <c r="A269">
        <v>10024</v>
      </c>
      <c r="B269" t="str">
        <f t="shared" si="53"/>
        <v>AGLIETTI</v>
      </c>
      <c r="C269" t="str">
        <f t="shared" si="54"/>
        <v>FILIPPO</v>
      </c>
      <c r="D269" s="1">
        <v>45783</v>
      </c>
      <c r="E269" s="1">
        <v>45783</v>
      </c>
      <c r="F269">
        <v>100</v>
      </c>
      <c r="G269" s="1">
        <v>45783</v>
      </c>
      <c r="H269" s="1">
        <v>45783</v>
      </c>
      <c r="I269" t="str">
        <f>"1010"</f>
        <v>1010</v>
      </c>
      <c r="J269" t="str">
        <f>"RECUPERO ORE ECCEDENTI"</f>
        <v>RECUPERO ORE ECCEDENTI</v>
      </c>
      <c r="L269" t="str">
        <f>""</f>
        <v/>
      </c>
      <c r="M269">
        <v>2</v>
      </c>
      <c r="N269" t="str">
        <f>"0:02"</f>
        <v>0:02</v>
      </c>
      <c r="O269">
        <v>1</v>
      </c>
      <c r="P269">
        <v>2</v>
      </c>
      <c r="Q269" t="str">
        <f>"0:02"</f>
        <v>0:02</v>
      </c>
      <c r="R269">
        <v>1</v>
      </c>
      <c r="S269" t="str">
        <f>""</f>
        <v/>
      </c>
      <c r="T269" t="str">
        <f>""</f>
        <v/>
      </c>
      <c r="W269" t="str">
        <f>""</f>
        <v/>
      </c>
      <c r="Y269" t="str">
        <f>""</f>
        <v/>
      </c>
      <c r="Z269" t="str">
        <f>""</f>
        <v/>
      </c>
    </row>
    <row r="270" spans="1:26" x14ac:dyDescent="0.25">
      <c r="A270">
        <v>10024</v>
      </c>
      <c r="B270" t="str">
        <f t="shared" si="53"/>
        <v>AGLIETTI</v>
      </c>
      <c r="C270" t="str">
        <f t="shared" si="54"/>
        <v>FILIPPO</v>
      </c>
      <c r="D270" s="1">
        <v>45779</v>
      </c>
      <c r="E270" s="1">
        <v>45779</v>
      </c>
      <c r="F270">
        <v>100</v>
      </c>
      <c r="G270" s="1">
        <v>45779</v>
      </c>
      <c r="H270" s="1">
        <v>45779</v>
      </c>
      <c r="I270" t="str">
        <f>"1000"</f>
        <v>1000</v>
      </c>
      <c r="J270" t="str">
        <f>"FERIE"</f>
        <v>FERIE</v>
      </c>
      <c r="L270" t="str">
        <f>""</f>
        <v/>
      </c>
      <c r="M270">
        <v>0</v>
      </c>
      <c r="N270" t="str">
        <f>"0:00"</f>
        <v>0:00</v>
      </c>
      <c r="O270">
        <v>1</v>
      </c>
      <c r="P270">
        <v>0</v>
      </c>
      <c r="Q270" t="str">
        <f>"0:00"</f>
        <v>0:00</v>
      </c>
      <c r="R270">
        <v>1</v>
      </c>
      <c r="S270" t="str">
        <f>""</f>
        <v/>
      </c>
      <c r="T270" t="str">
        <f>""</f>
        <v/>
      </c>
      <c r="W270" t="str">
        <f>""</f>
        <v/>
      </c>
      <c r="Y270" t="str">
        <f>""</f>
        <v/>
      </c>
      <c r="Z270" t="str">
        <f>""</f>
        <v/>
      </c>
    </row>
    <row r="271" spans="1:26" x14ac:dyDescent="0.25">
      <c r="A271">
        <v>10024</v>
      </c>
      <c r="B271" t="str">
        <f t="shared" si="53"/>
        <v>AGLIETTI</v>
      </c>
      <c r="C271" t="str">
        <f t="shared" si="54"/>
        <v>FILIPPO</v>
      </c>
      <c r="D271" s="1">
        <v>45776</v>
      </c>
      <c r="E271" s="1">
        <v>45776</v>
      </c>
      <c r="F271">
        <v>100</v>
      </c>
      <c r="G271" s="1">
        <v>45776</v>
      </c>
      <c r="H271" s="1">
        <v>45776</v>
      </c>
      <c r="I271" t="str">
        <f>"1010"</f>
        <v>1010</v>
      </c>
      <c r="J271" t="str">
        <f>"RECUPERO ORE ECCEDENTI"</f>
        <v>RECUPERO ORE ECCEDENTI</v>
      </c>
      <c r="L271" t="str">
        <f>""</f>
        <v/>
      </c>
      <c r="M271">
        <v>24</v>
      </c>
      <c r="N271" t="str">
        <f>"0:24"</f>
        <v>0:24</v>
      </c>
      <c r="O271">
        <v>1</v>
      </c>
      <c r="P271">
        <v>24</v>
      </c>
      <c r="Q271" t="str">
        <f>"0:24"</f>
        <v>0:24</v>
      </c>
      <c r="R271">
        <v>1</v>
      </c>
      <c r="S271" t="str">
        <f>""</f>
        <v/>
      </c>
      <c r="T271" t="str">
        <f>""</f>
        <v/>
      </c>
      <c r="W271" t="str">
        <f>""</f>
        <v/>
      </c>
      <c r="Y271" t="str">
        <f>""</f>
        <v/>
      </c>
      <c r="Z271" t="str">
        <f>""</f>
        <v/>
      </c>
    </row>
    <row r="272" spans="1:26" x14ac:dyDescent="0.25">
      <c r="A272">
        <v>10024</v>
      </c>
      <c r="B272" t="str">
        <f t="shared" si="53"/>
        <v>AGLIETTI</v>
      </c>
      <c r="C272" t="str">
        <f t="shared" si="54"/>
        <v>FILIPPO</v>
      </c>
      <c r="D272" s="1">
        <v>45769</v>
      </c>
      <c r="E272" s="1">
        <v>45769</v>
      </c>
      <c r="F272">
        <v>100</v>
      </c>
      <c r="G272" s="1">
        <v>45769</v>
      </c>
      <c r="H272" s="1">
        <v>45769</v>
      </c>
      <c r="I272" t="str">
        <f>"1000"</f>
        <v>1000</v>
      </c>
      <c r="J272" t="str">
        <f>"FERIE"</f>
        <v>FERIE</v>
      </c>
      <c r="L272" t="str">
        <f>""</f>
        <v/>
      </c>
      <c r="M272">
        <v>0</v>
      </c>
      <c r="N272" t="str">
        <f>"0:00"</f>
        <v>0:00</v>
      </c>
      <c r="O272">
        <v>1</v>
      </c>
      <c r="P272">
        <v>0</v>
      </c>
      <c r="Q272" t="str">
        <f>"0:00"</f>
        <v>0:00</v>
      </c>
      <c r="R272">
        <v>1</v>
      </c>
      <c r="S272" t="str">
        <f>""</f>
        <v/>
      </c>
      <c r="T272" t="str">
        <f>""</f>
        <v/>
      </c>
      <c r="W272" t="str">
        <f>""</f>
        <v/>
      </c>
      <c r="Y272" t="str">
        <f>""</f>
        <v/>
      </c>
      <c r="Z272" t="str">
        <f>""</f>
        <v/>
      </c>
    </row>
    <row r="273" spans="1:26" x14ac:dyDescent="0.25">
      <c r="A273">
        <v>10024</v>
      </c>
      <c r="B273" t="str">
        <f t="shared" si="53"/>
        <v>AGLIETTI</v>
      </c>
      <c r="C273" t="str">
        <f t="shared" si="54"/>
        <v>FILIPPO</v>
      </c>
      <c r="D273" s="1">
        <v>45765</v>
      </c>
      <c r="E273" s="1">
        <v>45765</v>
      </c>
      <c r="F273">
        <v>100</v>
      </c>
      <c r="G273" s="1">
        <v>45765</v>
      </c>
      <c r="H273" s="1">
        <v>45765</v>
      </c>
      <c r="I273" t="str">
        <f>"1010"</f>
        <v>1010</v>
      </c>
      <c r="J273" t="str">
        <f>"RECUPERO ORE ECCEDENTI"</f>
        <v>RECUPERO ORE ECCEDENTI</v>
      </c>
      <c r="L273" t="str">
        <f>""</f>
        <v/>
      </c>
      <c r="M273">
        <v>30</v>
      </c>
      <c r="N273" t="str">
        <f>"0:30"</f>
        <v>0:30</v>
      </c>
      <c r="O273">
        <v>1</v>
      </c>
      <c r="P273">
        <v>30</v>
      </c>
      <c r="Q273" t="str">
        <f>"0:30"</f>
        <v>0:30</v>
      </c>
      <c r="R273">
        <v>1</v>
      </c>
      <c r="S273" t="str">
        <f>""</f>
        <v/>
      </c>
      <c r="T273" t="str">
        <f>""</f>
        <v/>
      </c>
      <c r="W273" t="str">
        <f>""</f>
        <v/>
      </c>
      <c r="Y273" t="str">
        <f>""</f>
        <v/>
      </c>
      <c r="Z273" t="str">
        <f>""</f>
        <v/>
      </c>
    </row>
    <row r="274" spans="1:26" x14ac:dyDescent="0.25">
      <c r="A274">
        <v>10024</v>
      </c>
      <c r="B274" t="str">
        <f t="shared" si="53"/>
        <v>AGLIETTI</v>
      </c>
      <c r="C274" t="str">
        <f t="shared" si="54"/>
        <v>FILIPPO</v>
      </c>
      <c r="D274" s="1">
        <v>45764</v>
      </c>
      <c r="E274" s="1">
        <v>45764</v>
      </c>
      <c r="F274">
        <v>100</v>
      </c>
      <c r="G274" s="1">
        <v>45764</v>
      </c>
      <c r="H274" s="1">
        <v>45764</v>
      </c>
      <c r="I274" t="str">
        <f>"3006"</f>
        <v>3006</v>
      </c>
      <c r="J274" t="str">
        <f>"PERM. RETRIBUITO PER MOTIVI PERSONALI/FAMIGLIARI ORE"</f>
        <v>PERM. RETRIBUITO PER MOTIVI PERSONALI/FAMIGLIARI ORE</v>
      </c>
      <c r="L274" t="str">
        <f>""</f>
        <v/>
      </c>
      <c r="M274">
        <v>180</v>
      </c>
      <c r="N274" t="str">
        <f>"3:00"</f>
        <v>3:00</v>
      </c>
      <c r="O274">
        <v>1</v>
      </c>
      <c r="P274">
        <v>180</v>
      </c>
      <c r="Q274" t="str">
        <f>"3:00"</f>
        <v>3:00</v>
      </c>
      <c r="R274">
        <v>1</v>
      </c>
      <c r="S274" t="str">
        <f>""</f>
        <v/>
      </c>
      <c r="T274" t="str">
        <f>""</f>
        <v/>
      </c>
      <c r="W274" t="str">
        <f>""</f>
        <v/>
      </c>
      <c r="Y274" t="str">
        <f>""</f>
        <v/>
      </c>
      <c r="Z274" t="str">
        <f>""</f>
        <v/>
      </c>
    </row>
    <row r="275" spans="1:26" x14ac:dyDescent="0.25">
      <c r="A275">
        <v>10024</v>
      </c>
      <c r="B275" t="str">
        <f t="shared" si="53"/>
        <v>AGLIETTI</v>
      </c>
      <c r="C275" t="str">
        <f t="shared" si="54"/>
        <v>FILIPPO</v>
      </c>
      <c r="D275" s="1">
        <v>45758</v>
      </c>
      <c r="E275" s="1">
        <v>45758</v>
      </c>
      <c r="F275">
        <v>100</v>
      </c>
      <c r="G275" s="1">
        <v>45758</v>
      </c>
      <c r="H275" s="1">
        <v>45758</v>
      </c>
      <c r="I275" t="str">
        <f>"1010"</f>
        <v>1010</v>
      </c>
      <c r="J275" t="str">
        <f>"RECUPERO ORE ECCEDENTI"</f>
        <v>RECUPERO ORE ECCEDENTI</v>
      </c>
      <c r="L275" t="str">
        <f>""</f>
        <v/>
      </c>
      <c r="M275">
        <v>18</v>
      </c>
      <c r="N275" t="str">
        <f>"0:18"</f>
        <v>0:18</v>
      </c>
      <c r="O275">
        <v>1</v>
      </c>
      <c r="P275">
        <v>18</v>
      </c>
      <c r="Q275" t="str">
        <f>"0:18"</f>
        <v>0:18</v>
      </c>
      <c r="R275">
        <v>1</v>
      </c>
      <c r="S275" t="str">
        <f>""</f>
        <v/>
      </c>
      <c r="T275" t="str">
        <f>""</f>
        <v/>
      </c>
      <c r="W275" t="str">
        <f>""</f>
        <v/>
      </c>
      <c r="Y275" t="str">
        <f>""</f>
        <v/>
      </c>
      <c r="Z275" t="str">
        <f>""</f>
        <v/>
      </c>
    </row>
    <row r="276" spans="1:26" x14ac:dyDescent="0.25">
      <c r="A276">
        <v>10024</v>
      </c>
      <c r="B276" t="str">
        <f t="shared" si="53"/>
        <v>AGLIETTI</v>
      </c>
      <c r="C276" t="str">
        <f t="shared" si="54"/>
        <v>FILIPPO</v>
      </c>
      <c r="D276" s="1">
        <v>45755</v>
      </c>
      <c r="E276" s="1">
        <v>45755</v>
      </c>
      <c r="F276">
        <v>100</v>
      </c>
      <c r="G276" s="1">
        <v>45755</v>
      </c>
      <c r="H276" s="1">
        <v>45755</v>
      </c>
      <c r="I276" t="str">
        <f>"1010"</f>
        <v>1010</v>
      </c>
      <c r="J276" t="str">
        <f>"RECUPERO ORE ECCEDENTI"</f>
        <v>RECUPERO ORE ECCEDENTI</v>
      </c>
      <c r="L276" t="str">
        <f>""</f>
        <v/>
      </c>
      <c r="M276">
        <v>10</v>
      </c>
      <c r="N276" t="str">
        <f>"0:10"</f>
        <v>0:10</v>
      </c>
      <c r="O276">
        <v>1</v>
      </c>
      <c r="P276">
        <v>10</v>
      </c>
      <c r="Q276" t="str">
        <f>"0:10"</f>
        <v>0:10</v>
      </c>
      <c r="R276">
        <v>1</v>
      </c>
      <c r="S276" t="str">
        <f>""</f>
        <v/>
      </c>
      <c r="T276" t="str">
        <f>""</f>
        <v/>
      </c>
      <c r="W276" t="str">
        <f>""</f>
        <v/>
      </c>
      <c r="Y276" t="str">
        <f>""</f>
        <v/>
      </c>
      <c r="Z276" t="str">
        <f>""</f>
        <v/>
      </c>
    </row>
    <row r="277" spans="1:26" x14ac:dyDescent="0.25">
      <c r="A277">
        <v>10024</v>
      </c>
      <c r="B277" t="str">
        <f t="shared" si="53"/>
        <v>AGLIETTI</v>
      </c>
      <c r="C277" t="str">
        <f t="shared" si="54"/>
        <v>FILIPPO</v>
      </c>
      <c r="D277" s="1">
        <v>45750</v>
      </c>
      <c r="E277" s="1">
        <v>45750</v>
      </c>
      <c r="F277">
        <v>100</v>
      </c>
      <c r="G277" s="1">
        <v>45750</v>
      </c>
      <c r="H277" s="1">
        <v>45750</v>
      </c>
      <c r="I277" t="str">
        <f>"1010"</f>
        <v>1010</v>
      </c>
      <c r="J277" t="str">
        <f>"RECUPERO ORE ECCEDENTI"</f>
        <v>RECUPERO ORE ECCEDENTI</v>
      </c>
      <c r="L277" t="str">
        <f>""</f>
        <v/>
      </c>
      <c r="M277">
        <v>37</v>
      </c>
      <c r="N277" t="str">
        <f>"0:37"</f>
        <v>0:37</v>
      </c>
      <c r="O277">
        <v>1</v>
      </c>
      <c r="P277">
        <v>37</v>
      </c>
      <c r="Q277" t="str">
        <f>"0:37"</f>
        <v>0:37</v>
      </c>
      <c r="R277">
        <v>1</v>
      </c>
      <c r="S277" t="str">
        <f>""</f>
        <v/>
      </c>
      <c r="T277" t="str">
        <f>""</f>
        <v/>
      </c>
      <c r="W277" t="str">
        <f>""</f>
        <v/>
      </c>
      <c r="Y277" t="str">
        <f>""</f>
        <v/>
      </c>
      <c r="Z277" t="str">
        <f>""</f>
        <v/>
      </c>
    </row>
    <row r="278" spans="1:26" x14ac:dyDescent="0.25">
      <c r="A278">
        <v>10025</v>
      </c>
      <c r="B278" t="str">
        <f t="shared" ref="B278:B287" si="55">"GALGANI"</f>
        <v>GALGANI</v>
      </c>
      <c r="C278" t="str">
        <f t="shared" ref="C278:C287" si="56">"ILENIA"</f>
        <v>ILENIA</v>
      </c>
      <c r="D278" s="1">
        <v>45834</v>
      </c>
      <c r="E278" s="1">
        <v>45842</v>
      </c>
      <c r="F278">
        <v>100</v>
      </c>
      <c r="G278" s="1">
        <v>45834</v>
      </c>
      <c r="H278" s="1">
        <v>45842</v>
      </c>
      <c r="I278" t="str">
        <f>"1000"</f>
        <v>1000</v>
      </c>
      <c r="J278" t="str">
        <f>"FERIE"</f>
        <v>FERIE</v>
      </c>
      <c r="L278" t="str">
        <f>""</f>
        <v/>
      </c>
      <c r="M278">
        <v>0</v>
      </c>
      <c r="N278" t="str">
        <f>"0:00"</f>
        <v>0:00</v>
      </c>
      <c r="O278">
        <v>7</v>
      </c>
      <c r="P278">
        <v>0</v>
      </c>
      <c r="Q278" t="str">
        <f>"0:00"</f>
        <v>0:00</v>
      </c>
      <c r="R278">
        <v>3</v>
      </c>
      <c r="S278" t="str">
        <f>""</f>
        <v/>
      </c>
      <c r="T278" t="str">
        <f>""</f>
        <v/>
      </c>
      <c r="W278" t="str">
        <f>""</f>
        <v/>
      </c>
      <c r="Y278" t="str">
        <f>""</f>
        <v/>
      </c>
      <c r="Z278" t="str">
        <f>""</f>
        <v/>
      </c>
    </row>
    <row r="279" spans="1:26" x14ac:dyDescent="0.25">
      <c r="A279">
        <v>10025</v>
      </c>
      <c r="B279" t="str">
        <f t="shared" si="55"/>
        <v>GALGANI</v>
      </c>
      <c r="C279" t="str">
        <f t="shared" si="56"/>
        <v>ILENIA</v>
      </c>
      <c r="D279" s="1">
        <v>45831</v>
      </c>
      <c r="E279" s="1">
        <v>45832</v>
      </c>
      <c r="F279">
        <v>100</v>
      </c>
      <c r="G279" s="1">
        <v>45831</v>
      </c>
      <c r="H279" s="1">
        <v>45832</v>
      </c>
      <c r="I279" t="str">
        <f>"1000"</f>
        <v>1000</v>
      </c>
      <c r="J279" t="str">
        <f>"FERIE"</f>
        <v>FERIE</v>
      </c>
      <c r="L279" t="str">
        <f>""</f>
        <v/>
      </c>
      <c r="M279">
        <v>0</v>
      </c>
      <c r="N279" t="str">
        <f>"0:00"</f>
        <v>0:00</v>
      </c>
      <c r="O279">
        <v>2</v>
      </c>
      <c r="P279">
        <v>0</v>
      </c>
      <c r="Q279" t="str">
        <f>"0:00"</f>
        <v>0:00</v>
      </c>
      <c r="R279">
        <v>2</v>
      </c>
      <c r="S279" t="str">
        <f>""</f>
        <v/>
      </c>
      <c r="T279" t="str">
        <f>""</f>
        <v/>
      </c>
      <c r="W279" t="str">
        <f>""</f>
        <v/>
      </c>
      <c r="Y279" t="str">
        <f>""</f>
        <v/>
      </c>
      <c r="Z279" t="str">
        <f>""</f>
        <v/>
      </c>
    </row>
    <row r="280" spans="1:26" x14ac:dyDescent="0.25">
      <c r="A280">
        <v>10025</v>
      </c>
      <c r="B280" t="str">
        <f t="shared" si="55"/>
        <v>GALGANI</v>
      </c>
      <c r="C280" t="str">
        <f t="shared" si="56"/>
        <v>ILENIA</v>
      </c>
      <c r="D280" s="1">
        <v>45826</v>
      </c>
      <c r="E280" s="1">
        <v>45828</v>
      </c>
      <c r="F280">
        <v>100</v>
      </c>
      <c r="G280" s="1">
        <v>45826</v>
      </c>
      <c r="H280" s="1">
        <v>45828</v>
      </c>
      <c r="I280" t="str">
        <f>"1000"</f>
        <v>1000</v>
      </c>
      <c r="J280" t="str">
        <f>"FERIE"</f>
        <v>FERIE</v>
      </c>
      <c r="L280" t="str">
        <f>""</f>
        <v/>
      </c>
      <c r="M280">
        <v>0</v>
      </c>
      <c r="N280" t="str">
        <f>"0:00"</f>
        <v>0:00</v>
      </c>
      <c r="O280">
        <v>3</v>
      </c>
      <c r="P280">
        <v>0</v>
      </c>
      <c r="Q280" t="str">
        <f>"0:00"</f>
        <v>0:00</v>
      </c>
      <c r="R280">
        <v>3</v>
      </c>
      <c r="S280" t="str">
        <f>""</f>
        <v/>
      </c>
      <c r="T280" t="str">
        <f>""</f>
        <v/>
      </c>
      <c r="W280" t="str">
        <f>""</f>
        <v/>
      </c>
      <c r="Y280" t="str">
        <f>""</f>
        <v/>
      </c>
      <c r="Z280" t="str">
        <f>""</f>
        <v/>
      </c>
    </row>
    <row r="281" spans="1:26" x14ac:dyDescent="0.25">
      <c r="A281">
        <v>10025</v>
      </c>
      <c r="B281" t="str">
        <f t="shared" si="55"/>
        <v>GALGANI</v>
      </c>
      <c r="C281" t="str">
        <f t="shared" si="56"/>
        <v>ILENIA</v>
      </c>
      <c r="D281" s="1">
        <v>45792</v>
      </c>
      <c r="E281" s="1">
        <v>45792</v>
      </c>
      <c r="F281">
        <v>100</v>
      </c>
      <c r="G281" s="1">
        <v>45792</v>
      </c>
      <c r="H281" s="1">
        <v>45792</v>
      </c>
      <c r="I281" t="str">
        <f>"3010"</f>
        <v>3010</v>
      </c>
      <c r="J281" t="str">
        <f>"PERM. RETRIBUITO VISITE,TERAPIE ART. 35 AD ORE"</f>
        <v>PERM. RETRIBUITO VISITE,TERAPIE ART. 35 AD ORE</v>
      </c>
      <c r="L281" t="str">
        <f>""</f>
        <v/>
      </c>
      <c r="M281">
        <v>60</v>
      </c>
      <c r="N281" t="str">
        <f>"1:00"</f>
        <v>1:00</v>
      </c>
      <c r="O281">
        <v>1</v>
      </c>
      <c r="P281">
        <v>60</v>
      </c>
      <c r="Q281" t="str">
        <f>"1:00"</f>
        <v>1:00</v>
      </c>
      <c r="R281">
        <v>1</v>
      </c>
      <c r="S281" t="str">
        <f>""</f>
        <v/>
      </c>
      <c r="T281" t="str">
        <f>""</f>
        <v/>
      </c>
      <c r="V281">
        <v>1020</v>
      </c>
      <c r="W281" t="str">
        <f>"17:00"</f>
        <v>17:00</v>
      </c>
      <c r="X281">
        <v>1080</v>
      </c>
      <c r="Y281" t="str">
        <f>"18:00"</f>
        <v>18:00</v>
      </c>
      <c r="Z281" t="str">
        <f>""</f>
        <v/>
      </c>
    </row>
    <row r="282" spans="1:26" x14ac:dyDescent="0.25">
      <c r="A282">
        <v>10025</v>
      </c>
      <c r="B282" t="str">
        <f t="shared" si="55"/>
        <v>GALGANI</v>
      </c>
      <c r="C282" t="str">
        <f t="shared" si="56"/>
        <v>ILENIA</v>
      </c>
      <c r="D282" s="1">
        <v>45784</v>
      </c>
      <c r="E282" s="1">
        <v>45784</v>
      </c>
      <c r="F282">
        <v>100</v>
      </c>
      <c r="G282" s="1">
        <v>45784</v>
      </c>
      <c r="H282" s="1">
        <v>45784</v>
      </c>
      <c r="I282" t="str">
        <f>"1000"</f>
        <v>1000</v>
      </c>
      <c r="J282" t="str">
        <f>"FERIE"</f>
        <v>FERIE</v>
      </c>
      <c r="L282" t="str">
        <f>""</f>
        <v/>
      </c>
      <c r="M282">
        <v>0</v>
      </c>
      <c r="N282" t="str">
        <f>"0:00"</f>
        <v>0:00</v>
      </c>
      <c r="O282">
        <v>1</v>
      </c>
      <c r="P282">
        <v>0</v>
      </c>
      <c r="Q282" t="str">
        <f>"0:00"</f>
        <v>0:00</v>
      </c>
      <c r="R282">
        <v>1</v>
      </c>
      <c r="S282" t="str">
        <f>""</f>
        <v/>
      </c>
      <c r="T282" t="str">
        <f>""</f>
        <v/>
      </c>
      <c r="W282" t="str">
        <f>""</f>
        <v/>
      </c>
      <c r="Y282" t="str">
        <f>""</f>
        <v/>
      </c>
      <c r="Z282" t="str">
        <f>""</f>
        <v/>
      </c>
    </row>
    <row r="283" spans="1:26" x14ac:dyDescent="0.25">
      <c r="A283">
        <v>10025</v>
      </c>
      <c r="B283" t="str">
        <f t="shared" si="55"/>
        <v>GALGANI</v>
      </c>
      <c r="C283" t="str">
        <f t="shared" si="56"/>
        <v>ILENIA</v>
      </c>
      <c r="D283" s="1">
        <v>45779</v>
      </c>
      <c r="E283" s="1">
        <v>45779</v>
      </c>
      <c r="F283">
        <v>100</v>
      </c>
      <c r="G283" s="1">
        <v>45779</v>
      </c>
      <c r="H283" s="1">
        <v>45779</v>
      </c>
      <c r="I283" t="str">
        <f>"1000"</f>
        <v>1000</v>
      </c>
      <c r="J283" t="str">
        <f>"FERIE"</f>
        <v>FERIE</v>
      </c>
      <c r="L283" t="str">
        <f>""</f>
        <v/>
      </c>
      <c r="M283">
        <v>0</v>
      </c>
      <c r="N283" t="str">
        <f>"0:00"</f>
        <v>0:00</v>
      </c>
      <c r="O283">
        <v>1</v>
      </c>
      <c r="P283">
        <v>0</v>
      </c>
      <c r="Q283" t="str">
        <f>"0:00"</f>
        <v>0:00</v>
      </c>
      <c r="R283">
        <v>1</v>
      </c>
      <c r="S283" t="str">
        <f>""</f>
        <v/>
      </c>
      <c r="T283" t="str">
        <f>""</f>
        <v/>
      </c>
      <c r="W283" t="str">
        <f>""</f>
        <v/>
      </c>
      <c r="Y283" t="str">
        <f>""</f>
        <v/>
      </c>
      <c r="Z283" t="str">
        <f>""</f>
        <v/>
      </c>
    </row>
    <row r="284" spans="1:26" x14ac:dyDescent="0.25">
      <c r="A284">
        <v>10025</v>
      </c>
      <c r="B284" t="str">
        <f t="shared" si="55"/>
        <v>GALGANI</v>
      </c>
      <c r="C284" t="str">
        <f t="shared" si="56"/>
        <v>ILENIA</v>
      </c>
      <c r="D284" s="1">
        <v>45771</v>
      </c>
      <c r="E284" s="1">
        <v>45771</v>
      </c>
      <c r="F284">
        <v>100</v>
      </c>
      <c r="G284" s="1">
        <v>45771</v>
      </c>
      <c r="H284" s="1">
        <v>45771</v>
      </c>
      <c r="I284" t="str">
        <f>"1000"</f>
        <v>1000</v>
      </c>
      <c r="J284" t="str">
        <f>"FERIE"</f>
        <v>FERIE</v>
      </c>
      <c r="L284" t="str">
        <f>""</f>
        <v/>
      </c>
      <c r="M284">
        <v>0</v>
      </c>
      <c r="N284" t="str">
        <f>"0:00"</f>
        <v>0:00</v>
      </c>
      <c r="O284">
        <v>1</v>
      </c>
      <c r="P284">
        <v>0</v>
      </c>
      <c r="Q284" t="str">
        <f>"0:00"</f>
        <v>0:00</v>
      </c>
      <c r="R284">
        <v>1</v>
      </c>
      <c r="S284" t="str">
        <f>""</f>
        <v/>
      </c>
      <c r="T284" t="str">
        <f>""</f>
        <v/>
      </c>
      <c r="W284" t="str">
        <f>""</f>
        <v/>
      </c>
      <c r="Y284" t="str">
        <f>""</f>
        <v/>
      </c>
      <c r="Z284" t="str">
        <f>""</f>
        <v/>
      </c>
    </row>
    <row r="285" spans="1:26" x14ac:dyDescent="0.25">
      <c r="A285">
        <v>10025</v>
      </c>
      <c r="B285" t="str">
        <f t="shared" si="55"/>
        <v>GALGANI</v>
      </c>
      <c r="C285" t="str">
        <f t="shared" si="56"/>
        <v>ILENIA</v>
      </c>
      <c r="D285" s="1">
        <v>45762</v>
      </c>
      <c r="E285" s="1">
        <v>45762</v>
      </c>
      <c r="F285">
        <v>100</v>
      </c>
      <c r="G285" s="1">
        <v>45762</v>
      </c>
      <c r="H285" s="1">
        <v>45762</v>
      </c>
      <c r="I285" t="str">
        <f>"3010"</f>
        <v>3010</v>
      </c>
      <c r="J285" t="str">
        <f>"PERM. RETRIBUITO VISITE,TERAPIE ART. 35 AD ORE"</f>
        <v>PERM. RETRIBUITO VISITE,TERAPIE ART. 35 AD ORE</v>
      </c>
      <c r="L285" t="str">
        <f>""</f>
        <v/>
      </c>
      <c r="M285">
        <v>180</v>
      </c>
      <c r="N285" t="str">
        <f>"3:00"</f>
        <v>3:00</v>
      </c>
      <c r="O285">
        <v>1</v>
      </c>
      <c r="P285">
        <v>180</v>
      </c>
      <c r="Q285" t="str">
        <f>"3:00"</f>
        <v>3:00</v>
      </c>
      <c r="R285">
        <v>1</v>
      </c>
      <c r="S285" t="str">
        <f>""</f>
        <v/>
      </c>
      <c r="T285" t="str">
        <f>""</f>
        <v/>
      </c>
      <c r="V285">
        <v>900</v>
      </c>
      <c r="W285" t="str">
        <f>"15:00"</f>
        <v>15:00</v>
      </c>
      <c r="X285">
        <v>1080</v>
      </c>
      <c r="Y285" t="str">
        <f>"18:00"</f>
        <v>18:00</v>
      </c>
      <c r="Z285" t="str">
        <f>""</f>
        <v/>
      </c>
    </row>
    <row r="286" spans="1:26" x14ac:dyDescent="0.25">
      <c r="A286">
        <v>10025</v>
      </c>
      <c r="B286" t="str">
        <f t="shared" si="55"/>
        <v>GALGANI</v>
      </c>
      <c r="C286" t="str">
        <f t="shared" si="56"/>
        <v>ILENIA</v>
      </c>
      <c r="D286" s="1">
        <v>45756</v>
      </c>
      <c r="E286" s="1">
        <v>45756</v>
      </c>
      <c r="F286">
        <v>100</v>
      </c>
      <c r="G286" s="1">
        <v>45756</v>
      </c>
      <c r="H286" s="1">
        <v>45756</v>
      </c>
      <c r="I286" t="str">
        <f>"3010"</f>
        <v>3010</v>
      </c>
      <c r="J286" t="str">
        <f>"PERM. RETRIBUITO VISITE,TERAPIE ART. 35 AD ORE"</f>
        <v>PERM. RETRIBUITO VISITE,TERAPIE ART. 35 AD ORE</v>
      </c>
      <c r="L286" t="str">
        <f>""</f>
        <v/>
      </c>
      <c r="M286">
        <v>180</v>
      </c>
      <c r="N286" t="str">
        <f>"3:00"</f>
        <v>3:00</v>
      </c>
      <c r="O286">
        <v>1</v>
      </c>
      <c r="P286">
        <v>180</v>
      </c>
      <c r="Q286" t="str">
        <f>"3:00"</f>
        <v>3:00</v>
      </c>
      <c r="R286">
        <v>1</v>
      </c>
      <c r="S286" t="str">
        <f>""</f>
        <v/>
      </c>
      <c r="T286" t="str">
        <f>""</f>
        <v/>
      </c>
      <c r="V286">
        <v>660</v>
      </c>
      <c r="W286" t="str">
        <f>"11:00"</f>
        <v>11:00</v>
      </c>
      <c r="X286">
        <v>840</v>
      </c>
      <c r="Y286" t="str">
        <f>"14:00"</f>
        <v>14:00</v>
      </c>
      <c r="Z286" t="str">
        <f>""</f>
        <v/>
      </c>
    </row>
    <row r="287" spans="1:26" x14ac:dyDescent="0.25">
      <c r="A287">
        <v>10025</v>
      </c>
      <c r="B287" t="str">
        <f t="shared" si="55"/>
        <v>GALGANI</v>
      </c>
      <c r="C287" t="str">
        <f t="shared" si="56"/>
        <v>ILENIA</v>
      </c>
      <c r="D287" s="1">
        <v>45748</v>
      </c>
      <c r="E287" s="1">
        <v>45749</v>
      </c>
      <c r="F287">
        <v>100</v>
      </c>
      <c r="G287" s="1">
        <v>45748</v>
      </c>
      <c r="H287" s="1">
        <v>45749</v>
      </c>
      <c r="I287" t="str">
        <f>"1000"</f>
        <v>1000</v>
      </c>
      <c r="J287" t="str">
        <f>"FERIE"</f>
        <v>FERIE</v>
      </c>
      <c r="L287" t="str">
        <f>""</f>
        <v/>
      </c>
      <c r="M287">
        <v>0</v>
      </c>
      <c r="N287" t="str">
        <f>"0:00"</f>
        <v>0:00</v>
      </c>
      <c r="O287">
        <v>2</v>
      </c>
      <c r="P287">
        <v>0</v>
      </c>
      <c r="Q287" t="str">
        <f>"0:00"</f>
        <v>0:00</v>
      </c>
      <c r="R287">
        <v>2</v>
      </c>
      <c r="S287" t="str">
        <f>""</f>
        <v/>
      </c>
      <c r="T287" t="str">
        <f>""</f>
        <v/>
      </c>
      <c r="W287" t="str">
        <f>""</f>
        <v/>
      </c>
      <c r="Y287" t="str">
        <f>""</f>
        <v/>
      </c>
      <c r="Z287" t="str">
        <f>""</f>
        <v/>
      </c>
    </row>
    <row r="288" spans="1:26" x14ac:dyDescent="0.25">
      <c r="A288">
        <v>11014</v>
      </c>
      <c r="B288" t="str">
        <f>"BECATTINI"</f>
        <v>BECATTINI</v>
      </c>
      <c r="C288" t="str">
        <f>"MIRKO"</f>
        <v>MIRKO</v>
      </c>
      <c r="D288" s="1">
        <v>45832</v>
      </c>
      <c r="E288" s="1">
        <v>45833</v>
      </c>
      <c r="F288">
        <v>100</v>
      </c>
      <c r="G288" s="1">
        <v>45832</v>
      </c>
      <c r="H288" s="1">
        <v>45833</v>
      </c>
      <c r="I288" t="str">
        <f>"1000"</f>
        <v>1000</v>
      </c>
      <c r="J288" t="str">
        <f>"FERIE"</f>
        <v>FERIE</v>
      </c>
      <c r="L288" t="str">
        <f>""</f>
        <v/>
      </c>
      <c r="M288">
        <v>0</v>
      </c>
      <c r="N288" t="str">
        <f>"0:00"</f>
        <v>0:00</v>
      </c>
      <c r="O288">
        <v>2</v>
      </c>
      <c r="P288">
        <v>0</v>
      </c>
      <c r="Q288" t="str">
        <f>"0:00"</f>
        <v>0:00</v>
      </c>
      <c r="R288">
        <v>2</v>
      </c>
      <c r="S288" t="str">
        <f>""</f>
        <v/>
      </c>
      <c r="T288" t="str">
        <f>""</f>
        <v/>
      </c>
      <c r="W288" t="str">
        <f>""</f>
        <v/>
      </c>
      <c r="Y288" t="str">
        <f>""</f>
        <v/>
      </c>
      <c r="Z288" t="str">
        <f>""</f>
        <v/>
      </c>
    </row>
    <row r="289" spans="1:26" x14ac:dyDescent="0.25">
      <c r="A289">
        <v>11014</v>
      </c>
      <c r="B289" t="str">
        <f>"BECATTINI"</f>
        <v>BECATTINI</v>
      </c>
      <c r="C289" t="str">
        <f>"MIRKO"</f>
        <v>MIRKO</v>
      </c>
      <c r="D289" s="1">
        <v>45821</v>
      </c>
      <c r="E289" s="1">
        <v>45821</v>
      </c>
      <c r="F289">
        <v>100</v>
      </c>
      <c r="G289" s="1">
        <v>45821</v>
      </c>
      <c r="H289" s="1">
        <v>45821</v>
      </c>
      <c r="I289" t="str">
        <f>"5134"</f>
        <v>5134</v>
      </c>
      <c r="J289" t="str">
        <f>"RIPOSO COMPENSATIVO"</f>
        <v>RIPOSO COMPENSATIVO</v>
      </c>
      <c r="L289" t="str">
        <f>""</f>
        <v/>
      </c>
      <c r="M289">
        <v>360</v>
      </c>
      <c r="N289" t="str">
        <f>"6:00"</f>
        <v>6:00</v>
      </c>
      <c r="O289">
        <v>1</v>
      </c>
      <c r="P289">
        <v>360</v>
      </c>
      <c r="Q289" t="str">
        <f>"6:00"</f>
        <v>6:00</v>
      </c>
      <c r="R289">
        <v>1</v>
      </c>
      <c r="S289" t="str">
        <f>""</f>
        <v/>
      </c>
      <c r="T289" t="str">
        <f>""</f>
        <v/>
      </c>
      <c r="V289">
        <v>450</v>
      </c>
      <c r="W289" t="str">
        <f>"7:30"</f>
        <v>7:30</v>
      </c>
      <c r="X289">
        <v>810</v>
      </c>
      <c r="Y289" t="str">
        <f>"13:30"</f>
        <v>13:30</v>
      </c>
      <c r="Z289" t="str">
        <f>""</f>
        <v/>
      </c>
    </row>
    <row r="290" spans="1:26" x14ac:dyDescent="0.25">
      <c r="A290">
        <v>11014</v>
      </c>
      <c r="B290" t="str">
        <f>"BECATTINI"</f>
        <v>BECATTINI</v>
      </c>
      <c r="C290" t="str">
        <f>"MIRKO"</f>
        <v>MIRKO</v>
      </c>
      <c r="D290" s="1">
        <v>45789</v>
      </c>
      <c r="E290" s="1">
        <v>45789</v>
      </c>
      <c r="F290">
        <v>100</v>
      </c>
      <c r="G290" s="1">
        <v>45789</v>
      </c>
      <c r="H290" s="1">
        <v>45789</v>
      </c>
      <c r="I290" t="str">
        <f>"1010"</f>
        <v>1010</v>
      </c>
      <c r="J290" t="str">
        <f>"RECUPERO ORE ECCEDENTI"</f>
        <v>RECUPERO ORE ECCEDENTI</v>
      </c>
      <c r="L290" t="str">
        <f>""</f>
        <v/>
      </c>
      <c r="M290">
        <v>3</v>
      </c>
      <c r="N290" t="str">
        <f>"0:03"</f>
        <v>0:03</v>
      </c>
      <c r="O290">
        <v>1</v>
      </c>
      <c r="P290">
        <v>3</v>
      </c>
      <c r="Q290" t="str">
        <f>"0:03"</f>
        <v>0:03</v>
      </c>
      <c r="R290">
        <v>1</v>
      </c>
      <c r="S290" t="str">
        <f>""</f>
        <v/>
      </c>
      <c r="T290" t="str">
        <f>""</f>
        <v/>
      </c>
      <c r="W290" t="str">
        <f>""</f>
        <v/>
      </c>
      <c r="Y290" t="str">
        <f>""</f>
        <v/>
      </c>
      <c r="Z290" t="str">
        <f>""</f>
        <v/>
      </c>
    </row>
    <row r="291" spans="1:26" x14ac:dyDescent="0.25">
      <c r="A291">
        <v>11014</v>
      </c>
      <c r="B291" t="str">
        <f>"BECATTINI"</f>
        <v>BECATTINI</v>
      </c>
      <c r="C291" t="str">
        <f>"MIRKO"</f>
        <v>MIRKO</v>
      </c>
      <c r="D291" s="1">
        <v>45779</v>
      </c>
      <c r="E291" s="1">
        <v>45779</v>
      </c>
      <c r="F291">
        <v>100</v>
      </c>
      <c r="G291" s="1">
        <v>45779</v>
      </c>
      <c r="H291" s="1">
        <v>45779</v>
      </c>
      <c r="I291" t="str">
        <f>"1000"</f>
        <v>1000</v>
      </c>
      <c r="J291" t="str">
        <f>"FERIE"</f>
        <v>FERIE</v>
      </c>
      <c r="L291" t="str">
        <f>""</f>
        <v/>
      </c>
      <c r="M291">
        <v>0</v>
      </c>
      <c r="N291" t="str">
        <f>"0:00"</f>
        <v>0:00</v>
      </c>
      <c r="O291">
        <v>1</v>
      </c>
      <c r="P291">
        <v>0</v>
      </c>
      <c r="Q291" t="str">
        <f>"0:00"</f>
        <v>0:00</v>
      </c>
      <c r="R291">
        <v>1</v>
      </c>
      <c r="S291" t="str">
        <f>""</f>
        <v/>
      </c>
      <c r="T291" t="str">
        <f>""</f>
        <v/>
      </c>
      <c r="W291" t="str">
        <f>""</f>
        <v/>
      </c>
      <c r="Y291" t="str">
        <f>""</f>
        <v/>
      </c>
      <c r="Z291" t="str">
        <f>""</f>
        <v/>
      </c>
    </row>
    <row r="292" spans="1:26" x14ac:dyDescent="0.25">
      <c r="A292">
        <v>11014</v>
      </c>
      <c r="B292" t="str">
        <f>"BECATTINI"</f>
        <v>BECATTINI</v>
      </c>
      <c r="C292" t="str">
        <f>"MIRKO"</f>
        <v>MIRKO</v>
      </c>
      <c r="D292" s="1">
        <v>45766</v>
      </c>
      <c r="E292" s="1">
        <v>45777</v>
      </c>
      <c r="F292">
        <v>100</v>
      </c>
      <c r="G292" s="1">
        <v>45769</v>
      </c>
      <c r="H292" s="1">
        <v>45777</v>
      </c>
      <c r="I292" t="str">
        <f>"1000"</f>
        <v>1000</v>
      </c>
      <c r="J292" t="str">
        <f>"FERIE"</f>
        <v>FERIE</v>
      </c>
      <c r="L292" t="str">
        <f>""</f>
        <v/>
      </c>
      <c r="M292">
        <v>0</v>
      </c>
      <c r="N292" t="str">
        <f>"0:00"</f>
        <v>0:00</v>
      </c>
      <c r="O292">
        <v>6</v>
      </c>
      <c r="P292">
        <v>0</v>
      </c>
      <c r="Q292" t="str">
        <f>"0:00"</f>
        <v>0:00</v>
      </c>
      <c r="R292">
        <v>6</v>
      </c>
      <c r="S292" t="str">
        <f>""</f>
        <v/>
      </c>
      <c r="T292" t="str">
        <f>""</f>
        <v/>
      </c>
      <c r="W292" t="str">
        <f>""</f>
        <v/>
      </c>
      <c r="Y292" t="str">
        <f>""</f>
        <v/>
      </c>
      <c r="Z292" t="str">
        <f>""</f>
        <v/>
      </c>
    </row>
    <row r="293" spans="1:26" x14ac:dyDescent="0.25">
      <c r="A293">
        <v>11016</v>
      </c>
      <c r="B293" t="str">
        <f t="shared" ref="B293:B311" si="57">"BONDI"</f>
        <v>BONDI</v>
      </c>
      <c r="C293" t="str">
        <f t="shared" ref="C293:C311" si="58">"ARIANNA"</f>
        <v>ARIANNA</v>
      </c>
      <c r="D293" s="1">
        <v>45838</v>
      </c>
      <c r="E293" s="1">
        <v>45838</v>
      </c>
      <c r="F293">
        <v>100</v>
      </c>
      <c r="G293" s="1">
        <v>45838</v>
      </c>
      <c r="H293" s="1">
        <v>45838</v>
      </c>
      <c r="I293" t="str">
        <f>"3006"</f>
        <v>3006</v>
      </c>
      <c r="J293" t="str">
        <f>"PERM. RETRIBUITO PER MOTIVI PERSONALI/FAMIGLIARI ORE"</f>
        <v>PERM. RETRIBUITO PER MOTIVI PERSONALI/FAMIGLIARI ORE</v>
      </c>
      <c r="L293" t="str">
        <f>""</f>
        <v/>
      </c>
      <c r="M293">
        <v>60</v>
      </c>
      <c r="N293" t="str">
        <f>"1:00"</f>
        <v>1:00</v>
      </c>
      <c r="O293">
        <v>1</v>
      </c>
      <c r="P293">
        <v>60</v>
      </c>
      <c r="Q293" t="str">
        <f>"1:00"</f>
        <v>1:00</v>
      </c>
      <c r="R293">
        <v>1</v>
      </c>
      <c r="S293" t="str">
        <f>""</f>
        <v/>
      </c>
      <c r="T293" t="str">
        <f>""</f>
        <v/>
      </c>
      <c r="W293" t="str">
        <f>""</f>
        <v/>
      </c>
      <c r="Y293" t="str">
        <f>""</f>
        <v/>
      </c>
      <c r="Z293" t="str">
        <f>""</f>
        <v/>
      </c>
    </row>
    <row r="294" spans="1:26" x14ac:dyDescent="0.25">
      <c r="A294">
        <v>11016</v>
      </c>
      <c r="B294" t="str">
        <f t="shared" si="57"/>
        <v>BONDI</v>
      </c>
      <c r="C294" t="str">
        <f t="shared" si="58"/>
        <v>ARIANNA</v>
      </c>
      <c r="D294" s="1">
        <v>45834</v>
      </c>
      <c r="E294" s="1">
        <v>45835</v>
      </c>
      <c r="F294">
        <v>100</v>
      </c>
      <c r="G294" s="1">
        <v>45834</v>
      </c>
      <c r="H294" s="1">
        <v>45835</v>
      </c>
      <c r="I294" t="str">
        <f>"1000"</f>
        <v>1000</v>
      </c>
      <c r="J294" t="str">
        <f>"FERIE"</f>
        <v>FERIE</v>
      </c>
      <c r="L294" t="str">
        <f>""</f>
        <v/>
      </c>
      <c r="M294">
        <v>0</v>
      </c>
      <c r="N294" t="str">
        <f>"0:00"</f>
        <v>0:00</v>
      </c>
      <c r="O294">
        <v>2</v>
      </c>
      <c r="P294">
        <v>0</v>
      </c>
      <c r="Q294" t="str">
        <f>"0:00"</f>
        <v>0:00</v>
      </c>
      <c r="R294">
        <v>2</v>
      </c>
      <c r="S294" t="str">
        <f>""</f>
        <v/>
      </c>
      <c r="T294" t="str">
        <f>""</f>
        <v/>
      </c>
      <c r="W294" t="str">
        <f>""</f>
        <v/>
      </c>
      <c r="Y294" t="str">
        <f>""</f>
        <v/>
      </c>
      <c r="Z294" t="str">
        <f>""</f>
        <v/>
      </c>
    </row>
    <row r="295" spans="1:26" x14ac:dyDescent="0.25">
      <c r="A295">
        <v>11016</v>
      </c>
      <c r="B295" t="str">
        <f t="shared" si="57"/>
        <v>BONDI</v>
      </c>
      <c r="C295" t="str">
        <f t="shared" si="58"/>
        <v>ARIANNA</v>
      </c>
      <c r="D295" s="1">
        <v>45828</v>
      </c>
      <c r="E295" s="1">
        <v>45828</v>
      </c>
      <c r="F295">
        <v>100</v>
      </c>
      <c r="G295" s="1">
        <v>45828</v>
      </c>
      <c r="H295" s="1">
        <v>45828</v>
      </c>
      <c r="I295" t="str">
        <f>"1010"</f>
        <v>1010</v>
      </c>
      <c r="J295" t="str">
        <f>"RECUPERO ORE ECCEDENTI"</f>
        <v>RECUPERO ORE ECCEDENTI</v>
      </c>
      <c r="L295" t="str">
        <f>""</f>
        <v/>
      </c>
      <c r="M295">
        <v>60</v>
      </c>
      <c r="N295" t="str">
        <f>"1:00"</f>
        <v>1:00</v>
      </c>
      <c r="O295">
        <v>1</v>
      </c>
      <c r="P295">
        <v>60</v>
      </c>
      <c r="Q295" t="str">
        <f>"1:00"</f>
        <v>1:00</v>
      </c>
      <c r="R295">
        <v>1</v>
      </c>
      <c r="S295" t="str">
        <f>""</f>
        <v/>
      </c>
      <c r="T295" t="str">
        <f>""</f>
        <v/>
      </c>
      <c r="W295" t="str">
        <f>""</f>
        <v/>
      </c>
      <c r="Y295" t="str">
        <f>""</f>
        <v/>
      </c>
      <c r="Z295" t="str">
        <f>""</f>
        <v/>
      </c>
    </row>
    <row r="296" spans="1:26" x14ac:dyDescent="0.25">
      <c r="A296">
        <v>11016</v>
      </c>
      <c r="B296" t="str">
        <f t="shared" si="57"/>
        <v>BONDI</v>
      </c>
      <c r="C296" t="str">
        <f t="shared" si="58"/>
        <v>ARIANNA</v>
      </c>
      <c r="D296" s="1">
        <v>45828</v>
      </c>
      <c r="E296" s="1">
        <v>45828</v>
      </c>
      <c r="F296">
        <v>100</v>
      </c>
      <c r="G296" s="1">
        <v>45828</v>
      </c>
      <c r="H296" s="1">
        <v>45828</v>
      </c>
      <c r="I296" t="str">
        <f>"3006"</f>
        <v>3006</v>
      </c>
      <c r="J296" t="str">
        <f>"PERM. RETRIBUITO PER MOTIVI PERSONALI/FAMIGLIARI ORE"</f>
        <v>PERM. RETRIBUITO PER MOTIVI PERSONALI/FAMIGLIARI ORE</v>
      </c>
      <c r="L296" t="str">
        <f>""</f>
        <v/>
      </c>
      <c r="M296">
        <v>60</v>
      </c>
      <c r="N296" t="str">
        <f>"1:00"</f>
        <v>1:00</v>
      </c>
      <c r="O296">
        <v>1</v>
      </c>
      <c r="P296">
        <v>60</v>
      </c>
      <c r="Q296" t="str">
        <f>"1:00"</f>
        <v>1:00</v>
      </c>
      <c r="R296">
        <v>1</v>
      </c>
      <c r="S296" t="str">
        <f>""</f>
        <v/>
      </c>
      <c r="T296" t="str">
        <f>""</f>
        <v/>
      </c>
      <c r="W296" t="str">
        <f>""</f>
        <v/>
      </c>
      <c r="Y296" t="str">
        <f>""</f>
        <v/>
      </c>
      <c r="Z296" t="str">
        <f>""</f>
        <v/>
      </c>
    </row>
    <row r="297" spans="1:26" x14ac:dyDescent="0.25">
      <c r="A297">
        <v>11016</v>
      </c>
      <c r="B297" t="str">
        <f t="shared" si="57"/>
        <v>BONDI</v>
      </c>
      <c r="C297" t="str">
        <f t="shared" si="58"/>
        <v>ARIANNA</v>
      </c>
      <c r="D297" s="1">
        <v>45825</v>
      </c>
      <c r="E297" s="1">
        <v>45825</v>
      </c>
      <c r="F297">
        <v>100</v>
      </c>
      <c r="G297" s="1">
        <v>45825</v>
      </c>
      <c r="H297" s="1">
        <v>45825</v>
      </c>
      <c r="I297" t="str">
        <f>"1010"</f>
        <v>1010</v>
      </c>
      <c r="J297" t="str">
        <f>"RECUPERO ORE ECCEDENTI"</f>
        <v>RECUPERO ORE ECCEDENTI</v>
      </c>
      <c r="L297" t="str">
        <f>""</f>
        <v/>
      </c>
      <c r="M297">
        <v>60</v>
      </c>
      <c r="N297" t="str">
        <f>"1:00"</f>
        <v>1:00</v>
      </c>
      <c r="O297">
        <v>1</v>
      </c>
      <c r="P297">
        <v>60</v>
      </c>
      <c r="Q297" t="str">
        <f>"1:00"</f>
        <v>1:00</v>
      </c>
      <c r="R297">
        <v>1</v>
      </c>
      <c r="S297" t="str">
        <f>""</f>
        <v/>
      </c>
      <c r="T297" t="str">
        <f>""</f>
        <v/>
      </c>
      <c r="W297" t="str">
        <f>""</f>
        <v/>
      </c>
      <c r="Y297" t="str">
        <f>""</f>
        <v/>
      </c>
      <c r="Z297" t="str">
        <f>""</f>
        <v/>
      </c>
    </row>
    <row r="298" spans="1:26" x14ac:dyDescent="0.25">
      <c r="A298">
        <v>11016</v>
      </c>
      <c r="B298" t="str">
        <f t="shared" si="57"/>
        <v>BONDI</v>
      </c>
      <c r="C298" t="str">
        <f t="shared" si="58"/>
        <v>ARIANNA</v>
      </c>
      <c r="D298" s="1">
        <v>45824</v>
      </c>
      <c r="E298" s="1">
        <v>45824</v>
      </c>
      <c r="F298">
        <v>100</v>
      </c>
      <c r="G298" s="1">
        <v>45824</v>
      </c>
      <c r="H298" s="1">
        <v>45824</v>
      </c>
      <c r="I298" t="str">
        <f>"3006"</f>
        <v>3006</v>
      </c>
      <c r="J298" t="str">
        <f>"PERM. RETRIBUITO PER MOTIVI PERSONALI/FAMIGLIARI ORE"</f>
        <v>PERM. RETRIBUITO PER MOTIVI PERSONALI/FAMIGLIARI ORE</v>
      </c>
      <c r="L298" t="str">
        <f>""</f>
        <v/>
      </c>
      <c r="M298">
        <v>120</v>
      </c>
      <c r="N298" t="str">
        <f>"2:00"</f>
        <v>2:00</v>
      </c>
      <c r="O298">
        <v>1</v>
      </c>
      <c r="P298">
        <v>120</v>
      </c>
      <c r="Q298" t="str">
        <f>"2:00"</f>
        <v>2:00</v>
      </c>
      <c r="R298">
        <v>1</v>
      </c>
      <c r="S298" t="str">
        <f>""</f>
        <v/>
      </c>
      <c r="T298" t="str">
        <f>""</f>
        <v/>
      </c>
      <c r="W298" t="str">
        <f>""</f>
        <v/>
      </c>
      <c r="Y298" t="str">
        <f>""</f>
        <v/>
      </c>
      <c r="Z298" t="str">
        <f>""</f>
        <v/>
      </c>
    </row>
    <row r="299" spans="1:26" x14ac:dyDescent="0.25">
      <c r="A299">
        <v>11016</v>
      </c>
      <c r="B299" t="str">
        <f t="shared" si="57"/>
        <v>BONDI</v>
      </c>
      <c r="C299" t="str">
        <f t="shared" si="58"/>
        <v>ARIANNA</v>
      </c>
      <c r="D299" s="1">
        <v>45818</v>
      </c>
      <c r="E299" s="1">
        <v>45819</v>
      </c>
      <c r="F299">
        <v>100</v>
      </c>
      <c r="G299" s="1">
        <v>45818</v>
      </c>
      <c r="H299" s="1">
        <v>45819</v>
      </c>
      <c r="I299" t="str">
        <f>"5044"</f>
        <v>5044</v>
      </c>
      <c r="J299" t="str">
        <f>"RECUPERO SEGGI ELETT. FESTIVITA' NON GODUTE"</f>
        <v>RECUPERO SEGGI ELETT. FESTIVITA' NON GODUTE</v>
      </c>
      <c r="L299" t="str">
        <f>""</f>
        <v/>
      </c>
      <c r="M299">
        <v>0</v>
      </c>
      <c r="N299" t="str">
        <f>"0:00"</f>
        <v>0:00</v>
      </c>
      <c r="O299">
        <v>2</v>
      </c>
      <c r="P299">
        <v>0</v>
      </c>
      <c r="Q299" t="str">
        <f>"0:00"</f>
        <v>0:00</v>
      </c>
      <c r="R299">
        <v>2</v>
      </c>
      <c r="S299" t="str">
        <f>""</f>
        <v/>
      </c>
      <c r="T299" t="str">
        <f>""</f>
        <v/>
      </c>
      <c r="W299" t="str">
        <f>""</f>
        <v/>
      </c>
      <c r="Y299" t="str">
        <f>""</f>
        <v/>
      </c>
      <c r="Z299" t="str">
        <f>""</f>
        <v/>
      </c>
    </row>
    <row r="300" spans="1:26" x14ac:dyDescent="0.25">
      <c r="A300">
        <v>11016</v>
      </c>
      <c r="B300" t="str">
        <f t="shared" si="57"/>
        <v>BONDI</v>
      </c>
      <c r="C300" t="str">
        <f t="shared" si="58"/>
        <v>ARIANNA</v>
      </c>
      <c r="D300" s="1">
        <v>45817</v>
      </c>
      <c r="E300" s="1">
        <v>45817</v>
      </c>
      <c r="F300">
        <v>100</v>
      </c>
      <c r="G300" s="1">
        <v>45817</v>
      </c>
      <c r="H300" s="1">
        <v>45817</v>
      </c>
      <c r="I300" t="str">
        <f>"3019"</f>
        <v>3019</v>
      </c>
      <c r="J300" t="str">
        <f>"PERM. RETRIBUITO SEGGI ELETTORALI COMPONENTE"</f>
        <v>PERM. RETRIBUITO SEGGI ELETTORALI COMPONENTE</v>
      </c>
      <c r="L300" t="str">
        <f>""</f>
        <v/>
      </c>
      <c r="M300">
        <v>0</v>
      </c>
      <c r="N300" t="str">
        <f>"0:00"</f>
        <v>0:00</v>
      </c>
      <c r="O300">
        <v>1</v>
      </c>
      <c r="P300">
        <v>0</v>
      </c>
      <c r="Q300" t="str">
        <f>"0:00"</f>
        <v>0:00</v>
      </c>
      <c r="R300">
        <v>1</v>
      </c>
      <c r="S300" t="str">
        <f>""</f>
        <v/>
      </c>
      <c r="T300" t="str">
        <f>""</f>
        <v/>
      </c>
      <c r="W300" t="str">
        <f>""</f>
        <v/>
      </c>
      <c r="Y300" t="str">
        <f>""</f>
        <v/>
      </c>
      <c r="Z300" t="str">
        <f>""</f>
        <v/>
      </c>
    </row>
    <row r="301" spans="1:26" x14ac:dyDescent="0.25">
      <c r="A301">
        <v>11016</v>
      </c>
      <c r="B301" t="str">
        <f t="shared" si="57"/>
        <v>BONDI</v>
      </c>
      <c r="C301" t="str">
        <f t="shared" si="58"/>
        <v>ARIANNA</v>
      </c>
      <c r="D301" s="1">
        <v>45813</v>
      </c>
      <c r="E301" s="1">
        <v>45813</v>
      </c>
      <c r="F301">
        <v>100</v>
      </c>
      <c r="G301" s="1">
        <v>45813</v>
      </c>
      <c r="H301" s="1">
        <v>45813</v>
      </c>
      <c r="I301" t="str">
        <f>"3006"</f>
        <v>3006</v>
      </c>
      <c r="J301" t="str">
        <f>"PERM. RETRIBUITO PER MOTIVI PERSONALI/FAMIGLIARI ORE"</f>
        <v>PERM. RETRIBUITO PER MOTIVI PERSONALI/FAMIGLIARI ORE</v>
      </c>
      <c r="L301" t="str">
        <f>""</f>
        <v/>
      </c>
      <c r="M301">
        <v>60</v>
      </c>
      <c r="N301" t="str">
        <f>"1:00"</f>
        <v>1:00</v>
      </c>
      <c r="O301">
        <v>1</v>
      </c>
      <c r="P301">
        <v>60</v>
      </c>
      <c r="Q301" t="str">
        <f>"1:00"</f>
        <v>1:00</v>
      </c>
      <c r="R301">
        <v>1</v>
      </c>
      <c r="S301" t="str">
        <f>""</f>
        <v/>
      </c>
      <c r="T301" t="str">
        <f>""</f>
        <v/>
      </c>
      <c r="W301" t="str">
        <f>""</f>
        <v/>
      </c>
      <c r="Y301" t="str">
        <f>""</f>
        <v/>
      </c>
      <c r="Z301" t="str">
        <f>""</f>
        <v/>
      </c>
    </row>
    <row r="302" spans="1:26" x14ac:dyDescent="0.25">
      <c r="A302">
        <v>11016</v>
      </c>
      <c r="B302" t="str">
        <f t="shared" si="57"/>
        <v>BONDI</v>
      </c>
      <c r="C302" t="str">
        <f t="shared" si="58"/>
        <v>ARIANNA</v>
      </c>
      <c r="D302" s="1">
        <v>45812</v>
      </c>
      <c r="E302" s="1">
        <v>45812</v>
      </c>
      <c r="F302">
        <v>100</v>
      </c>
      <c r="G302" s="1">
        <v>45812</v>
      </c>
      <c r="H302" s="1">
        <v>45812</v>
      </c>
      <c r="I302" t="str">
        <f>"1013"</f>
        <v>1013</v>
      </c>
      <c r="J302" t="str">
        <f>"RECUPERO ORE ECCEDENTI AL MESE PREC."</f>
        <v>RECUPERO ORE ECCEDENTI AL MESE PREC.</v>
      </c>
      <c r="L302" t="str">
        <f>""</f>
        <v/>
      </c>
      <c r="M302">
        <v>30</v>
      </c>
      <c r="N302" t="str">
        <f>"0:30"</f>
        <v>0:30</v>
      </c>
      <c r="O302">
        <v>1</v>
      </c>
      <c r="P302">
        <v>30</v>
      </c>
      <c r="Q302" t="str">
        <f>"0:30"</f>
        <v>0:30</v>
      </c>
      <c r="R302">
        <v>1</v>
      </c>
      <c r="S302" t="str">
        <f>""</f>
        <v/>
      </c>
      <c r="T302" t="str">
        <f>""</f>
        <v/>
      </c>
      <c r="W302" t="str">
        <f>""</f>
        <v/>
      </c>
      <c r="Y302" t="str">
        <f>""</f>
        <v/>
      </c>
      <c r="Z302" t="str">
        <f>""</f>
        <v/>
      </c>
    </row>
    <row r="303" spans="1:26" x14ac:dyDescent="0.25">
      <c r="A303">
        <v>11016</v>
      </c>
      <c r="B303" t="str">
        <f t="shared" si="57"/>
        <v>BONDI</v>
      </c>
      <c r="C303" t="str">
        <f t="shared" si="58"/>
        <v>ARIANNA</v>
      </c>
      <c r="D303" s="1">
        <v>45806</v>
      </c>
      <c r="E303" s="1">
        <v>45806</v>
      </c>
      <c r="F303">
        <v>100</v>
      </c>
      <c r="G303" s="1">
        <v>45806</v>
      </c>
      <c r="H303" s="1">
        <v>45806</v>
      </c>
      <c r="I303" t="str">
        <f>"5072"</f>
        <v>5072</v>
      </c>
      <c r="J303" t="str">
        <f>"RECUPERO ORE BANCA DELLE ORE"</f>
        <v>RECUPERO ORE BANCA DELLE ORE</v>
      </c>
      <c r="L303" t="str">
        <f>""</f>
        <v/>
      </c>
      <c r="M303">
        <v>60</v>
      </c>
      <c r="N303" t="str">
        <f>"1:00"</f>
        <v>1:00</v>
      </c>
      <c r="O303">
        <v>1</v>
      </c>
      <c r="P303">
        <v>60</v>
      </c>
      <c r="Q303" t="str">
        <f>"1:00"</f>
        <v>1:00</v>
      </c>
      <c r="R303">
        <v>1</v>
      </c>
      <c r="S303" t="str">
        <f>""</f>
        <v/>
      </c>
      <c r="T303" t="str">
        <f>""</f>
        <v/>
      </c>
      <c r="W303" t="str">
        <f>""</f>
        <v/>
      </c>
      <c r="Y303" t="str">
        <f>""</f>
        <v/>
      </c>
      <c r="Z303" t="str">
        <f>""</f>
        <v/>
      </c>
    </row>
    <row r="304" spans="1:26" x14ac:dyDescent="0.25">
      <c r="A304">
        <v>11016</v>
      </c>
      <c r="B304" t="str">
        <f t="shared" si="57"/>
        <v>BONDI</v>
      </c>
      <c r="C304" t="str">
        <f t="shared" si="58"/>
        <v>ARIANNA</v>
      </c>
      <c r="D304" s="1">
        <v>45798</v>
      </c>
      <c r="E304" s="1">
        <v>45798</v>
      </c>
      <c r="F304">
        <v>100</v>
      </c>
      <c r="G304" s="1">
        <v>45798</v>
      </c>
      <c r="H304" s="1">
        <v>45798</v>
      </c>
      <c r="I304" t="str">
        <f>"1010"</f>
        <v>1010</v>
      </c>
      <c r="J304" t="str">
        <f>"RECUPERO ORE ECCEDENTI"</f>
        <v>RECUPERO ORE ECCEDENTI</v>
      </c>
      <c r="L304" t="str">
        <f>""</f>
        <v/>
      </c>
      <c r="M304">
        <v>1</v>
      </c>
      <c r="N304" t="str">
        <f>"0:01"</f>
        <v>0:01</v>
      </c>
      <c r="O304">
        <v>1</v>
      </c>
      <c r="P304">
        <v>1</v>
      </c>
      <c r="Q304" t="str">
        <f>"0:01"</f>
        <v>0:01</v>
      </c>
      <c r="R304">
        <v>1</v>
      </c>
      <c r="S304" t="str">
        <f>""</f>
        <v/>
      </c>
      <c r="T304" t="str">
        <f>""</f>
        <v/>
      </c>
      <c r="W304" t="str">
        <f>""</f>
        <v/>
      </c>
      <c r="Y304" t="str">
        <f>""</f>
        <v/>
      </c>
      <c r="Z304" t="str">
        <f>""</f>
        <v/>
      </c>
    </row>
    <row r="305" spans="1:26" x14ac:dyDescent="0.25">
      <c r="A305">
        <v>11016</v>
      </c>
      <c r="B305" t="str">
        <f t="shared" si="57"/>
        <v>BONDI</v>
      </c>
      <c r="C305" t="str">
        <f t="shared" si="58"/>
        <v>ARIANNA</v>
      </c>
      <c r="D305" s="1">
        <v>45797</v>
      </c>
      <c r="E305" s="1">
        <v>45797</v>
      </c>
      <c r="F305">
        <v>100</v>
      </c>
      <c r="G305" s="1">
        <v>45797</v>
      </c>
      <c r="H305" s="1">
        <v>45797</v>
      </c>
      <c r="I305" t="str">
        <f>"5072"</f>
        <v>5072</v>
      </c>
      <c r="J305" t="str">
        <f>"RECUPERO ORE BANCA DELLE ORE"</f>
        <v>RECUPERO ORE BANCA DELLE ORE</v>
      </c>
      <c r="L305" t="str">
        <f>""</f>
        <v/>
      </c>
      <c r="M305">
        <v>93</v>
      </c>
      <c r="N305" t="str">
        <f>"1:33"</f>
        <v>1:33</v>
      </c>
      <c r="O305">
        <v>1</v>
      </c>
      <c r="P305">
        <v>93</v>
      </c>
      <c r="Q305" t="str">
        <f>"1:33"</f>
        <v>1:33</v>
      </c>
      <c r="R305">
        <v>1</v>
      </c>
      <c r="S305" t="str">
        <f>""</f>
        <v/>
      </c>
      <c r="T305" t="str">
        <f>""</f>
        <v/>
      </c>
      <c r="W305" t="str">
        <f>""</f>
        <v/>
      </c>
      <c r="Y305" t="str">
        <f>""</f>
        <v/>
      </c>
      <c r="Z305" t="str">
        <f>""</f>
        <v/>
      </c>
    </row>
    <row r="306" spans="1:26" x14ac:dyDescent="0.25">
      <c r="A306">
        <v>11016</v>
      </c>
      <c r="B306" t="str">
        <f t="shared" si="57"/>
        <v>BONDI</v>
      </c>
      <c r="C306" t="str">
        <f t="shared" si="58"/>
        <v>ARIANNA</v>
      </c>
      <c r="D306" s="1">
        <v>45779</v>
      </c>
      <c r="E306" s="1">
        <v>45779</v>
      </c>
      <c r="F306">
        <v>100</v>
      </c>
      <c r="G306" s="1">
        <v>45779</v>
      </c>
      <c r="H306" s="1">
        <v>45779</v>
      </c>
      <c r="I306" t="str">
        <f>"1000"</f>
        <v>1000</v>
      </c>
      <c r="J306" t="str">
        <f>"FERIE"</f>
        <v>FERIE</v>
      </c>
      <c r="L306" t="str">
        <f>""</f>
        <v/>
      </c>
      <c r="M306">
        <v>0</v>
      </c>
      <c r="N306" t="str">
        <f>"0:00"</f>
        <v>0:00</v>
      </c>
      <c r="O306">
        <v>1</v>
      </c>
      <c r="P306">
        <v>0</v>
      </c>
      <c r="Q306" t="str">
        <f>"0:00"</f>
        <v>0:00</v>
      </c>
      <c r="R306">
        <v>1</v>
      </c>
      <c r="S306" t="str">
        <f>""</f>
        <v/>
      </c>
      <c r="T306" t="str">
        <f>""</f>
        <v/>
      </c>
      <c r="W306" t="str">
        <f>""</f>
        <v/>
      </c>
      <c r="Y306" t="str">
        <f>""</f>
        <v/>
      </c>
      <c r="Z306" t="str">
        <f>""</f>
        <v/>
      </c>
    </row>
    <row r="307" spans="1:26" x14ac:dyDescent="0.25">
      <c r="A307">
        <v>11016</v>
      </c>
      <c r="B307" t="str">
        <f t="shared" si="57"/>
        <v>BONDI</v>
      </c>
      <c r="C307" t="str">
        <f t="shared" si="58"/>
        <v>ARIANNA</v>
      </c>
      <c r="D307" s="1">
        <v>45777</v>
      </c>
      <c r="E307" s="1">
        <v>45777</v>
      </c>
      <c r="F307">
        <v>100</v>
      </c>
      <c r="G307" s="1">
        <v>45777</v>
      </c>
      <c r="H307" s="1">
        <v>45777</v>
      </c>
      <c r="I307" t="str">
        <f>"5072"</f>
        <v>5072</v>
      </c>
      <c r="J307" t="str">
        <f>"RECUPERO ORE BANCA DELLE ORE"</f>
        <v>RECUPERO ORE BANCA DELLE ORE</v>
      </c>
      <c r="L307" t="str">
        <f>""</f>
        <v/>
      </c>
      <c r="M307">
        <v>60</v>
      </c>
      <c r="N307" t="str">
        <f>"1:00"</f>
        <v>1:00</v>
      </c>
      <c r="O307">
        <v>1</v>
      </c>
      <c r="P307">
        <v>60</v>
      </c>
      <c r="Q307" t="str">
        <f>"1:00"</f>
        <v>1:00</v>
      </c>
      <c r="R307">
        <v>1</v>
      </c>
      <c r="S307" t="str">
        <f>""</f>
        <v/>
      </c>
      <c r="T307" t="str">
        <f>""</f>
        <v/>
      </c>
      <c r="W307" t="str">
        <f>""</f>
        <v/>
      </c>
      <c r="Y307" t="str">
        <f>""</f>
        <v/>
      </c>
      <c r="Z307" t="str">
        <f>""</f>
        <v/>
      </c>
    </row>
    <row r="308" spans="1:26" x14ac:dyDescent="0.25">
      <c r="A308">
        <v>11016</v>
      </c>
      <c r="B308" t="str">
        <f t="shared" si="57"/>
        <v>BONDI</v>
      </c>
      <c r="C308" t="str">
        <f t="shared" si="58"/>
        <v>ARIANNA</v>
      </c>
      <c r="D308" s="1">
        <v>45769</v>
      </c>
      <c r="E308" s="1">
        <v>45771</v>
      </c>
      <c r="F308">
        <v>100</v>
      </c>
      <c r="G308" s="1">
        <v>45769</v>
      </c>
      <c r="H308" s="1">
        <v>45771</v>
      </c>
      <c r="I308" t="str">
        <f>"1000"</f>
        <v>1000</v>
      </c>
      <c r="J308" t="str">
        <f>"FERIE"</f>
        <v>FERIE</v>
      </c>
      <c r="L308" t="str">
        <f>""</f>
        <v/>
      </c>
      <c r="M308">
        <v>0</v>
      </c>
      <c r="N308" t="str">
        <f>"0:00"</f>
        <v>0:00</v>
      </c>
      <c r="O308">
        <v>3</v>
      </c>
      <c r="P308">
        <v>0</v>
      </c>
      <c r="Q308" t="str">
        <f>"0:00"</f>
        <v>0:00</v>
      </c>
      <c r="R308">
        <v>3</v>
      </c>
      <c r="S308" t="str">
        <f>""</f>
        <v/>
      </c>
      <c r="T308" t="str">
        <f>""</f>
        <v/>
      </c>
      <c r="W308" t="str">
        <f>""</f>
        <v/>
      </c>
      <c r="Y308" t="str">
        <f>""</f>
        <v/>
      </c>
      <c r="Z308" t="str">
        <f>""</f>
        <v/>
      </c>
    </row>
    <row r="309" spans="1:26" x14ac:dyDescent="0.25">
      <c r="A309">
        <v>11016</v>
      </c>
      <c r="B309" t="str">
        <f t="shared" si="57"/>
        <v>BONDI</v>
      </c>
      <c r="C309" t="str">
        <f t="shared" si="58"/>
        <v>ARIANNA</v>
      </c>
      <c r="D309" s="1">
        <v>45755</v>
      </c>
      <c r="E309" s="1">
        <v>45755</v>
      </c>
      <c r="F309">
        <v>100</v>
      </c>
      <c r="G309" s="1">
        <v>45755</v>
      </c>
      <c r="H309" s="1">
        <v>45755</v>
      </c>
      <c r="I309" t="str">
        <f>"1010"</f>
        <v>1010</v>
      </c>
      <c r="J309" t="str">
        <f>"RECUPERO ORE ECCEDENTI"</f>
        <v>RECUPERO ORE ECCEDENTI</v>
      </c>
      <c r="L309" t="str">
        <f>""</f>
        <v/>
      </c>
      <c r="M309">
        <v>1</v>
      </c>
      <c r="N309" t="str">
        <f>"0:01"</f>
        <v>0:01</v>
      </c>
      <c r="O309">
        <v>1</v>
      </c>
      <c r="P309">
        <v>1</v>
      </c>
      <c r="Q309" t="str">
        <f>"0:01"</f>
        <v>0:01</v>
      </c>
      <c r="R309">
        <v>1</v>
      </c>
      <c r="S309" t="str">
        <f>""</f>
        <v/>
      </c>
      <c r="T309" t="str">
        <f>""</f>
        <v/>
      </c>
      <c r="W309" t="str">
        <f>""</f>
        <v/>
      </c>
      <c r="Y309" t="str">
        <f>""</f>
        <v/>
      </c>
      <c r="Z309" t="str">
        <f>""</f>
        <v/>
      </c>
    </row>
    <row r="310" spans="1:26" x14ac:dyDescent="0.25">
      <c r="A310">
        <v>11016</v>
      </c>
      <c r="B310" t="str">
        <f t="shared" si="57"/>
        <v>BONDI</v>
      </c>
      <c r="C310" t="str">
        <f t="shared" si="58"/>
        <v>ARIANNA</v>
      </c>
      <c r="D310" s="1">
        <v>45751</v>
      </c>
      <c r="E310" s="1">
        <v>45751</v>
      </c>
      <c r="F310">
        <v>100</v>
      </c>
      <c r="G310" s="1">
        <v>45751</v>
      </c>
      <c r="H310" s="1">
        <v>45751</v>
      </c>
      <c r="I310" t="str">
        <f>"1013"</f>
        <v>1013</v>
      </c>
      <c r="J310" t="str">
        <f>"RECUPERO ORE ECCEDENTI AL MESE PREC."</f>
        <v>RECUPERO ORE ECCEDENTI AL MESE PREC.</v>
      </c>
      <c r="L310" t="str">
        <f>""</f>
        <v/>
      </c>
      <c r="M310">
        <v>4</v>
      </c>
      <c r="N310" t="str">
        <f>"0:04"</f>
        <v>0:04</v>
      </c>
      <c r="O310">
        <v>1</v>
      </c>
      <c r="P310">
        <v>4</v>
      </c>
      <c r="Q310" t="str">
        <f>"0:04"</f>
        <v>0:04</v>
      </c>
      <c r="R310">
        <v>1</v>
      </c>
      <c r="S310" t="str">
        <f>""</f>
        <v/>
      </c>
      <c r="T310" t="str">
        <f>""</f>
        <v/>
      </c>
      <c r="W310" t="str">
        <f>""</f>
        <v/>
      </c>
      <c r="Y310" t="str">
        <f>""</f>
        <v/>
      </c>
      <c r="Z310" t="str">
        <f>""</f>
        <v/>
      </c>
    </row>
    <row r="311" spans="1:26" x14ac:dyDescent="0.25">
      <c r="A311">
        <v>11016</v>
      </c>
      <c r="B311" t="str">
        <f t="shared" si="57"/>
        <v>BONDI</v>
      </c>
      <c r="C311" t="str">
        <f t="shared" si="58"/>
        <v>ARIANNA</v>
      </c>
      <c r="D311" s="1">
        <v>45748</v>
      </c>
      <c r="E311" s="1">
        <v>45748</v>
      </c>
      <c r="F311">
        <v>100</v>
      </c>
      <c r="G311" s="1">
        <v>45748</v>
      </c>
      <c r="H311" s="1">
        <v>45748</v>
      </c>
      <c r="I311" t="str">
        <f>"1013"</f>
        <v>1013</v>
      </c>
      <c r="J311" t="str">
        <f>"RECUPERO ORE ECCEDENTI AL MESE PREC."</f>
        <v>RECUPERO ORE ECCEDENTI AL MESE PREC.</v>
      </c>
      <c r="L311" t="str">
        <f>""</f>
        <v/>
      </c>
      <c r="M311">
        <v>7</v>
      </c>
      <c r="N311" t="str">
        <f>"0:07"</f>
        <v>0:07</v>
      </c>
      <c r="O311">
        <v>1</v>
      </c>
      <c r="P311">
        <v>7</v>
      </c>
      <c r="Q311" t="str">
        <f>"0:07"</f>
        <v>0:07</v>
      </c>
      <c r="R311">
        <v>1</v>
      </c>
      <c r="S311" t="str">
        <f>""</f>
        <v/>
      </c>
      <c r="T311" t="str">
        <f>""</f>
        <v/>
      </c>
      <c r="W311" t="str">
        <f>""</f>
        <v/>
      </c>
      <c r="Y311" t="str">
        <f>""</f>
        <v/>
      </c>
      <c r="Z311" t="str">
        <f>""</f>
        <v/>
      </c>
    </row>
    <row r="312" spans="1:26" x14ac:dyDescent="0.25">
      <c r="A312">
        <v>11017</v>
      </c>
      <c r="B312" t="str">
        <f>"MEINI"</f>
        <v>MEINI</v>
      </c>
      <c r="C312" t="str">
        <f>"HANNA MARIANA"</f>
        <v>HANNA MARIANA</v>
      </c>
      <c r="D312" s="1">
        <v>45838</v>
      </c>
      <c r="E312" s="1">
        <v>45838</v>
      </c>
      <c r="F312">
        <v>100</v>
      </c>
      <c r="G312" s="1">
        <v>45838</v>
      </c>
      <c r="H312" s="1">
        <v>45838</v>
      </c>
      <c r="I312" t="str">
        <f>"5027"</f>
        <v>5027</v>
      </c>
      <c r="J312" t="str">
        <f>"SMART WORKING"</f>
        <v>SMART WORKING</v>
      </c>
      <c r="L312" t="str">
        <f>""</f>
        <v/>
      </c>
      <c r="M312">
        <v>0</v>
      </c>
      <c r="N312" t="str">
        <f t="shared" ref="N312:N319" si="59">"0:00"</f>
        <v>0:00</v>
      </c>
      <c r="O312">
        <v>1</v>
      </c>
      <c r="P312">
        <v>0</v>
      </c>
      <c r="Q312" t="str">
        <f t="shared" ref="Q312:Q319" si="60">"0:00"</f>
        <v>0:00</v>
      </c>
      <c r="R312">
        <v>1</v>
      </c>
      <c r="S312" t="str">
        <f>""</f>
        <v/>
      </c>
      <c r="T312" t="str">
        <f>""</f>
        <v/>
      </c>
      <c r="W312" t="str">
        <f>""</f>
        <v/>
      </c>
      <c r="Y312" t="str">
        <f>""</f>
        <v/>
      </c>
      <c r="Z312" t="str">
        <f>""</f>
        <v/>
      </c>
    </row>
    <row r="313" spans="1:26" x14ac:dyDescent="0.25">
      <c r="A313">
        <v>11017</v>
      </c>
      <c r="B313" t="str">
        <f>"MEINI"</f>
        <v>MEINI</v>
      </c>
      <c r="C313" t="str">
        <f>"HANNA MARIANA"</f>
        <v>HANNA MARIANA</v>
      </c>
      <c r="D313" s="1">
        <v>45817</v>
      </c>
      <c r="E313" s="1">
        <v>45824</v>
      </c>
      <c r="F313">
        <v>100</v>
      </c>
      <c r="G313" s="1">
        <v>45817</v>
      </c>
      <c r="H313" s="1">
        <v>45824</v>
      </c>
      <c r="I313" t="str">
        <f>"1000"</f>
        <v>1000</v>
      </c>
      <c r="J313" t="str">
        <f>"FERIE"</f>
        <v>FERIE</v>
      </c>
      <c r="L313" t="str">
        <f>""</f>
        <v/>
      </c>
      <c r="M313">
        <v>0</v>
      </c>
      <c r="N313" t="str">
        <f t="shared" si="59"/>
        <v>0:00</v>
      </c>
      <c r="O313">
        <v>6</v>
      </c>
      <c r="P313">
        <v>0</v>
      </c>
      <c r="Q313" t="str">
        <f t="shared" si="60"/>
        <v>0:00</v>
      </c>
      <c r="R313">
        <v>6</v>
      </c>
      <c r="S313" t="str">
        <f>""</f>
        <v/>
      </c>
      <c r="T313" t="str">
        <f>""</f>
        <v/>
      </c>
      <c r="W313" t="str">
        <f>""</f>
        <v/>
      </c>
      <c r="Y313" t="str">
        <f>""</f>
        <v/>
      </c>
      <c r="Z313" t="str">
        <f>""</f>
        <v/>
      </c>
    </row>
    <row r="314" spans="1:26" x14ac:dyDescent="0.25">
      <c r="A314">
        <v>11017</v>
      </c>
      <c r="B314" t="str">
        <f>"MEINI"</f>
        <v>MEINI</v>
      </c>
      <c r="C314" t="str">
        <f>"HANNA MARIANA"</f>
        <v>HANNA MARIANA</v>
      </c>
      <c r="D314" s="1">
        <v>45777</v>
      </c>
      <c r="E314" s="1">
        <v>45793</v>
      </c>
      <c r="F314">
        <v>100</v>
      </c>
      <c r="G314" s="1">
        <v>45777</v>
      </c>
      <c r="H314" s="1">
        <v>45793</v>
      </c>
      <c r="I314" t="str">
        <f>"1500"</f>
        <v>1500</v>
      </c>
      <c r="J314" t="str">
        <f>"MALATTIA"</f>
        <v>MALATTIA</v>
      </c>
      <c r="L314" t="str">
        <f>"Ricovero Ospedaliero"</f>
        <v>Ricovero Ospedaliero</v>
      </c>
      <c r="M314">
        <v>0</v>
      </c>
      <c r="N314" t="str">
        <f t="shared" si="59"/>
        <v>0:00</v>
      </c>
      <c r="O314">
        <v>17</v>
      </c>
      <c r="P314">
        <v>0</v>
      </c>
      <c r="Q314" t="str">
        <f t="shared" si="60"/>
        <v>0:00</v>
      </c>
      <c r="R314">
        <v>17</v>
      </c>
      <c r="S314" t="str">
        <f>""</f>
        <v/>
      </c>
      <c r="T314" t="str">
        <f>""</f>
        <v/>
      </c>
      <c r="W314" t="str">
        <f>""</f>
        <v/>
      </c>
      <c r="Y314" t="str">
        <f>""</f>
        <v/>
      </c>
      <c r="Z314" t="str">
        <f>""</f>
        <v/>
      </c>
    </row>
    <row r="315" spans="1:26" x14ac:dyDescent="0.25">
      <c r="A315">
        <v>11021</v>
      </c>
      <c r="B315" t="str">
        <f>"PECORARO "</f>
        <v xml:space="preserve">PECORARO </v>
      </c>
      <c r="C315" t="str">
        <f>"NADIA"</f>
        <v>NADIA</v>
      </c>
      <c r="D315" s="1">
        <v>45820</v>
      </c>
      <c r="E315" s="1">
        <v>45839</v>
      </c>
      <c r="F315">
        <v>100</v>
      </c>
      <c r="G315" s="1">
        <v>45820</v>
      </c>
      <c r="H315" s="1">
        <v>45839</v>
      </c>
      <c r="I315" t="str">
        <f>"1513"</f>
        <v>1513</v>
      </c>
      <c r="J315" t="str">
        <f>"MALATTIA PATOLOGIE GRAVI"</f>
        <v>MALATTIA PATOLOGIE GRAVI</v>
      </c>
      <c r="L315" t="str">
        <f>""</f>
        <v/>
      </c>
      <c r="M315">
        <v>0</v>
      </c>
      <c r="N315" t="str">
        <f t="shared" si="59"/>
        <v>0:00</v>
      </c>
      <c r="O315">
        <v>20</v>
      </c>
      <c r="P315">
        <v>0</v>
      </c>
      <c r="Q315" t="str">
        <f t="shared" si="60"/>
        <v>0:00</v>
      </c>
      <c r="R315">
        <v>19</v>
      </c>
      <c r="S315" t="str">
        <f>""</f>
        <v/>
      </c>
      <c r="T315" t="str">
        <f>""</f>
        <v/>
      </c>
      <c r="W315" t="str">
        <f>""</f>
        <v/>
      </c>
      <c r="Y315" t="str">
        <f>""</f>
        <v/>
      </c>
      <c r="Z315" t="str">
        <f>""</f>
        <v/>
      </c>
    </row>
    <row r="316" spans="1:26" x14ac:dyDescent="0.25">
      <c r="A316">
        <v>11021</v>
      </c>
      <c r="B316" t="str">
        <f>"PECORARO "</f>
        <v xml:space="preserve">PECORARO </v>
      </c>
      <c r="C316" t="str">
        <f>"NADIA"</f>
        <v>NADIA</v>
      </c>
      <c r="D316" s="1">
        <v>45798</v>
      </c>
      <c r="E316" s="1">
        <v>45819</v>
      </c>
      <c r="F316">
        <v>100</v>
      </c>
      <c r="G316" s="1">
        <v>45798</v>
      </c>
      <c r="H316" s="1">
        <v>45819</v>
      </c>
      <c r="I316" t="str">
        <f>"1513"</f>
        <v>1513</v>
      </c>
      <c r="J316" t="str">
        <f>"MALATTIA PATOLOGIE GRAVI"</f>
        <v>MALATTIA PATOLOGIE GRAVI</v>
      </c>
      <c r="L316" t="str">
        <f>""</f>
        <v/>
      </c>
      <c r="M316">
        <v>0</v>
      </c>
      <c r="N316" t="str">
        <f t="shared" si="59"/>
        <v>0:00</v>
      </c>
      <c r="O316">
        <v>22</v>
      </c>
      <c r="P316">
        <v>0</v>
      </c>
      <c r="Q316" t="str">
        <f t="shared" si="60"/>
        <v>0:00</v>
      </c>
      <c r="R316">
        <v>22</v>
      </c>
      <c r="S316" t="str">
        <f>""</f>
        <v/>
      </c>
      <c r="T316" t="str">
        <f>""</f>
        <v/>
      </c>
      <c r="W316" t="str">
        <f>""</f>
        <v/>
      </c>
      <c r="Y316" t="str">
        <f>""</f>
        <v/>
      </c>
      <c r="Z316" t="str">
        <f>""</f>
        <v/>
      </c>
    </row>
    <row r="317" spans="1:26" x14ac:dyDescent="0.25">
      <c r="A317">
        <v>11021</v>
      </c>
      <c r="B317" t="str">
        <f>"PECORARO "</f>
        <v xml:space="preserve">PECORARO </v>
      </c>
      <c r="C317" t="str">
        <f>"NADIA"</f>
        <v>NADIA</v>
      </c>
      <c r="D317" s="1">
        <v>45777</v>
      </c>
      <c r="E317" s="1">
        <v>45797</v>
      </c>
      <c r="F317">
        <v>100</v>
      </c>
      <c r="G317" s="1">
        <v>45777</v>
      </c>
      <c r="H317" s="1">
        <v>45797</v>
      </c>
      <c r="I317" t="str">
        <f>"1513"</f>
        <v>1513</v>
      </c>
      <c r="J317" t="str">
        <f>"MALATTIA PATOLOGIE GRAVI"</f>
        <v>MALATTIA PATOLOGIE GRAVI</v>
      </c>
      <c r="L317" t="str">
        <f>""</f>
        <v/>
      </c>
      <c r="M317">
        <v>0</v>
      </c>
      <c r="N317" t="str">
        <f t="shared" si="59"/>
        <v>0:00</v>
      </c>
      <c r="O317">
        <v>21</v>
      </c>
      <c r="P317">
        <v>0</v>
      </c>
      <c r="Q317" t="str">
        <f t="shared" si="60"/>
        <v>0:00</v>
      </c>
      <c r="R317">
        <v>21</v>
      </c>
      <c r="S317" t="str">
        <f>""</f>
        <v/>
      </c>
      <c r="T317" t="str">
        <f>""</f>
        <v/>
      </c>
      <c r="W317" t="str">
        <f>""</f>
        <v/>
      </c>
      <c r="Y317" t="str">
        <f>""</f>
        <v/>
      </c>
      <c r="Z317" t="str">
        <f>""</f>
        <v/>
      </c>
    </row>
    <row r="318" spans="1:26" x14ac:dyDescent="0.25">
      <c r="A318">
        <v>11021</v>
      </c>
      <c r="B318" t="str">
        <f>"PECORARO "</f>
        <v xml:space="preserve">PECORARO </v>
      </c>
      <c r="C318" t="str">
        <f>"NADIA"</f>
        <v>NADIA</v>
      </c>
      <c r="D318" s="1">
        <v>45751</v>
      </c>
      <c r="E318" s="1">
        <v>45776</v>
      </c>
      <c r="F318">
        <v>100</v>
      </c>
      <c r="G318" s="1">
        <v>45751</v>
      </c>
      <c r="H318" s="1">
        <v>45776</v>
      </c>
      <c r="I318" t="str">
        <f>"1513"</f>
        <v>1513</v>
      </c>
      <c r="J318" t="str">
        <f>"MALATTIA PATOLOGIE GRAVI"</f>
        <v>MALATTIA PATOLOGIE GRAVI</v>
      </c>
      <c r="L318" t="str">
        <f>""</f>
        <v/>
      </c>
      <c r="M318">
        <v>0</v>
      </c>
      <c r="N318" t="str">
        <f t="shared" si="59"/>
        <v>0:00</v>
      </c>
      <c r="O318">
        <v>26</v>
      </c>
      <c r="P318">
        <v>0</v>
      </c>
      <c r="Q318" t="str">
        <f t="shared" si="60"/>
        <v>0:00</v>
      </c>
      <c r="R318">
        <v>26</v>
      </c>
      <c r="S318" t="str">
        <f>""</f>
        <v/>
      </c>
      <c r="T318" t="str">
        <f>""</f>
        <v/>
      </c>
      <c r="W318" t="str">
        <f>""</f>
        <v/>
      </c>
      <c r="Y318" t="str">
        <f>""</f>
        <v/>
      </c>
      <c r="Z318" t="str">
        <f>""</f>
        <v/>
      </c>
    </row>
    <row r="319" spans="1:26" x14ac:dyDescent="0.25">
      <c r="A319">
        <v>11021</v>
      </c>
      <c r="B319" t="str">
        <f>"PECORARO "</f>
        <v xml:space="preserve">PECORARO </v>
      </c>
      <c r="C319" t="str">
        <f>"NADIA"</f>
        <v>NADIA</v>
      </c>
      <c r="D319" s="1">
        <v>45729</v>
      </c>
      <c r="E319" s="1">
        <v>45750</v>
      </c>
      <c r="F319">
        <v>100</v>
      </c>
      <c r="G319" s="1">
        <v>45729</v>
      </c>
      <c r="H319" s="1">
        <v>45750</v>
      </c>
      <c r="I319" t="str">
        <f>"1513"</f>
        <v>1513</v>
      </c>
      <c r="J319" t="str">
        <f>"MALATTIA PATOLOGIE GRAVI"</f>
        <v>MALATTIA PATOLOGIE GRAVI</v>
      </c>
      <c r="L319" t="str">
        <f>""</f>
        <v/>
      </c>
      <c r="M319">
        <v>0</v>
      </c>
      <c r="N319" t="str">
        <f t="shared" si="59"/>
        <v>0:00</v>
      </c>
      <c r="O319">
        <v>22</v>
      </c>
      <c r="P319">
        <v>0</v>
      </c>
      <c r="Q319" t="str">
        <f t="shared" si="60"/>
        <v>0:00</v>
      </c>
      <c r="R319">
        <v>3</v>
      </c>
      <c r="S319" t="str">
        <f>""</f>
        <v/>
      </c>
      <c r="T319" t="str">
        <f>""</f>
        <v/>
      </c>
      <c r="W319" t="str">
        <f>""</f>
        <v/>
      </c>
      <c r="Y319" t="str">
        <f>""</f>
        <v/>
      </c>
      <c r="Z319" t="str">
        <f>""</f>
        <v/>
      </c>
    </row>
    <row r="320" spans="1:26" x14ac:dyDescent="0.25">
      <c r="A320">
        <v>11024</v>
      </c>
      <c r="B320" t="str">
        <f t="shared" ref="B320:B345" si="61">"FABBRI"</f>
        <v>FABBRI</v>
      </c>
      <c r="C320" t="str">
        <f t="shared" ref="C320:C345" si="62">"PAOLA"</f>
        <v>PAOLA</v>
      </c>
      <c r="D320" s="1">
        <v>45834</v>
      </c>
      <c r="E320" s="1">
        <v>45834</v>
      </c>
      <c r="F320">
        <v>100</v>
      </c>
      <c r="G320" s="1">
        <v>45834</v>
      </c>
      <c r="H320" s="1">
        <v>45834</v>
      </c>
      <c r="I320" t="str">
        <f>"1010"</f>
        <v>1010</v>
      </c>
      <c r="J320" t="str">
        <f>"RECUPERO ORE ECCEDENTI"</f>
        <v>RECUPERO ORE ECCEDENTI</v>
      </c>
      <c r="L320" t="str">
        <f>""</f>
        <v/>
      </c>
      <c r="M320">
        <v>9</v>
      </c>
      <c r="N320" t="str">
        <f>"0:09"</f>
        <v>0:09</v>
      </c>
      <c r="O320">
        <v>1</v>
      </c>
      <c r="P320">
        <v>9</v>
      </c>
      <c r="Q320" t="str">
        <f>"0:09"</f>
        <v>0:09</v>
      </c>
      <c r="R320">
        <v>1</v>
      </c>
      <c r="S320" t="str">
        <f>""</f>
        <v/>
      </c>
      <c r="T320" t="str">
        <f>""</f>
        <v/>
      </c>
      <c r="W320" t="str">
        <f>""</f>
        <v/>
      </c>
      <c r="Y320" t="str">
        <f>""</f>
        <v/>
      </c>
      <c r="Z320" t="str">
        <f>""</f>
        <v/>
      </c>
    </row>
    <row r="321" spans="1:26" x14ac:dyDescent="0.25">
      <c r="A321">
        <v>11024</v>
      </c>
      <c r="B321" t="str">
        <f t="shared" si="61"/>
        <v>FABBRI</v>
      </c>
      <c r="C321" t="str">
        <f t="shared" si="62"/>
        <v>PAOLA</v>
      </c>
      <c r="D321" s="1">
        <v>45826</v>
      </c>
      <c r="E321" s="1">
        <v>45832</v>
      </c>
      <c r="F321">
        <v>100</v>
      </c>
      <c r="G321" s="1">
        <v>45826</v>
      </c>
      <c r="H321" s="1">
        <v>45832</v>
      </c>
      <c r="I321" t="str">
        <f>"1000"</f>
        <v>1000</v>
      </c>
      <c r="J321" t="str">
        <f>"FERIE"</f>
        <v>FERIE</v>
      </c>
      <c r="L321" t="str">
        <f>""</f>
        <v/>
      </c>
      <c r="M321">
        <v>0</v>
      </c>
      <c r="N321" t="str">
        <f>"0:00"</f>
        <v>0:00</v>
      </c>
      <c r="O321">
        <v>5</v>
      </c>
      <c r="P321">
        <v>0</v>
      </c>
      <c r="Q321" t="str">
        <f>"0:00"</f>
        <v>0:00</v>
      </c>
      <c r="R321">
        <v>5</v>
      </c>
      <c r="S321" t="str">
        <f>""</f>
        <v/>
      </c>
      <c r="T321" t="str">
        <f>""</f>
        <v/>
      </c>
      <c r="W321" t="str">
        <f>""</f>
        <v/>
      </c>
      <c r="Y321" t="str">
        <f>""</f>
        <v/>
      </c>
      <c r="Z321" t="str">
        <f>""</f>
        <v/>
      </c>
    </row>
    <row r="322" spans="1:26" x14ac:dyDescent="0.25">
      <c r="A322">
        <v>11024</v>
      </c>
      <c r="B322" t="str">
        <f t="shared" si="61"/>
        <v>FABBRI</v>
      </c>
      <c r="C322" t="str">
        <f t="shared" si="62"/>
        <v>PAOLA</v>
      </c>
      <c r="D322" s="1">
        <v>45825</v>
      </c>
      <c r="E322" s="1">
        <v>45825</v>
      </c>
      <c r="F322">
        <v>100</v>
      </c>
      <c r="G322" s="1">
        <v>45825</v>
      </c>
      <c r="H322" s="1">
        <v>45825</v>
      </c>
      <c r="I322" t="str">
        <f t="shared" ref="I322:I334" si="63">"1010"</f>
        <v>1010</v>
      </c>
      <c r="J322" t="str">
        <f t="shared" ref="J322:J334" si="64">"RECUPERO ORE ECCEDENTI"</f>
        <v>RECUPERO ORE ECCEDENTI</v>
      </c>
      <c r="L322" t="str">
        <f>""</f>
        <v/>
      </c>
      <c r="M322">
        <v>13</v>
      </c>
      <c r="N322" t="str">
        <f>"0:13"</f>
        <v>0:13</v>
      </c>
      <c r="O322">
        <v>1</v>
      </c>
      <c r="P322">
        <v>13</v>
      </c>
      <c r="Q322" t="str">
        <f>"0:13"</f>
        <v>0:13</v>
      </c>
      <c r="R322">
        <v>1</v>
      </c>
      <c r="S322" t="str">
        <f>""</f>
        <v/>
      </c>
      <c r="T322" t="str">
        <f>""</f>
        <v/>
      </c>
      <c r="W322" t="str">
        <f>""</f>
        <v/>
      </c>
      <c r="Y322" t="str">
        <f>""</f>
        <v/>
      </c>
      <c r="Z322" t="str">
        <f>""</f>
        <v/>
      </c>
    </row>
    <row r="323" spans="1:26" x14ac:dyDescent="0.25">
      <c r="A323">
        <v>11024</v>
      </c>
      <c r="B323" t="str">
        <f t="shared" si="61"/>
        <v>FABBRI</v>
      </c>
      <c r="C323" t="str">
        <f t="shared" si="62"/>
        <v>PAOLA</v>
      </c>
      <c r="D323" s="1">
        <v>45820</v>
      </c>
      <c r="E323" s="1">
        <v>45820</v>
      </c>
      <c r="F323">
        <v>100</v>
      </c>
      <c r="G323" s="1">
        <v>45820</v>
      </c>
      <c r="H323" s="1">
        <v>45820</v>
      </c>
      <c r="I323" t="str">
        <f t="shared" si="63"/>
        <v>1010</v>
      </c>
      <c r="J323" t="str">
        <f t="shared" si="64"/>
        <v>RECUPERO ORE ECCEDENTI</v>
      </c>
      <c r="L323" t="str">
        <f>""</f>
        <v/>
      </c>
      <c r="M323">
        <v>6</v>
      </c>
      <c r="N323" t="str">
        <f>"0:06"</f>
        <v>0:06</v>
      </c>
      <c r="O323">
        <v>1</v>
      </c>
      <c r="P323">
        <v>6</v>
      </c>
      <c r="Q323" t="str">
        <f>"0:06"</f>
        <v>0:06</v>
      </c>
      <c r="R323">
        <v>1</v>
      </c>
      <c r="S323" t="str">
        <f>""</f>
        <v/>
      </c>
      <c r="T323" t="str">
        <f>""</f>
        <v/>
      </c>
      <c r="W323" t="str">
        <f>""</f>
        <v/>
      </c>
      <c r="Y323" t="str">
        <f>""</f>
        <v/>
      </c>
      <c r="Z323" t="str">
        <f>""</f>
        <v/>
      </c>
    </row>
    <row r="324" spans="1:26" x14ac:dyDescent="0.25">
      <c r="A324">
        <v>11024</v>
      </c>
      <c r="B324" t="str">
        <f t="shared" si="61"/>
        <v>FABBRI</v>
      </c>
      <c r="C324" t="str">
        <f t="shared" si="62"/>
        <v>PAOLA</v>
      </c>
      <c r="D324" s="1">
        <v>45807</v>
      </c>
      <c r="E324" s="1">
        <v>45807</v>
      </c>
      <c r="F324">
        <v>100</v>
      </c>
      <c r="G324" s="1">
        <v>45807</v>
      </c>
      <c r="H324" s="1">
        <v>45807</v>
      </c>
      <c r="I324" t="str">
        <f t="shared" si="63"/>
        <v>1010</v>
      </c>
      <c r="J324" t="str">
        <f t="shared" si="64"/>
        <v>RECUPERO ORE ECCEDENTI</v>
      </c>
      <c r="L324" t="str">
        <f>""</f>
        <v/>
      </c>
      <c r="M324">
        <v>55</v>
      </c>
      <c r="N324" t="str">
        <f>"0:55"</f>
        <v>0:55</v>
      </c>
      <c r="O324">
        <v>1</v>
      </c>
      <c r="P324">
        <v>55</v>
      </c>
      <c r="Q324" t="str">
        <f>"0:55"</f>
        <v>0:55</v>
      </c>
      <c r="R324">
        <v>1</v>
      </c>
      <c r="S324" t="str">
        <f>""</f>
        <v/>
      </c>
      <c r="T324" t="str">
        <f>""</f>
        <v/>
      </c>
      <c r="W324" t="str">
        <f>""</f>
        <v/>
      </c>
      <c r="Y324" t="str">
        <f>""</f>
        <v/>
      </c>
      <c r="Z324" t="str">
        <f>""</f>
        <v/>
      </c>
    </row>
    <row r="325" spans="1:26" x14ac:dyDescent="0.25">
      <c r="A325">
        <v>11024</v>
      </c>
      <c r="B325" t="str">
        <f t="shared" si="61"/>
        <v>FABBRI</v>
      </c>
      <c r="C325" t="str">
        <f t="shared" si="62"/>
        <v>PAOLA</v>
      </c>
      <c r="D325" s="1">
        <v>45805</v>
      </c>
      <c r="E325" s="1">
        <v>45805</v>
      </c>
      <c r="F325">
        <v>100</v>
      </c>
      <c r="G325" s="1">
        <v>45805</v>
      </c>
      <c r="H325" s="1">
        <v>45805</v>
      </c>
      <c r="I325" t="str">
        <f t="shared" si="63"/>
        <v>1010</v>
      </c>
      <c r="J325" t="str">
        <f t="shared" si="64"/>
        <v>RECUPERO ORE ECCEDENTI</v>
      </c>
      <c r="L325" t="str">
        <f>""</f>
        <v/>
      </c>
      <c r="M325">
        <v>21</v>
      </c>
      <c r="N325" t="str">
        <f>"0:21"</f>
        <v>0:21</v>
      </c>
      <c r="O325">
        <v>1</v>
      </c>
      <c r="P325">
        <v>21</v>
      </c>
      <c r="Q325" t="str">
        <f>"0:21"</f>
        <v>0:21</v>
      </c>
      <c r="R325">
        <v>1</v>
      </c>
      <c r="S325" t="str">
        <f>""</f>
        <v/>
      </c>
      <c r="T325" t="str">
        <f>""</f>
        <v/>
      </c>
      <c r="W325" t="str">
        <f>""</f>
        <v/>
      </c>
      <c r="Y325" t="str">
        <f>""</f>
        <v/>
      </c>
      <c r="Z325" t="str">
        <f>""</f>
        <v/>
      </c>
    </row>
    <row r="326" spans="1:26" x14ac:dyDescent="0.25">
      <c r="A326">
        <v>11024</v>
      </c>
      <c r="B326" t="str">
        <f t="shared" si="61"/>
        <v>FABBRI</v>
      </c>
      <c r="C326" t="str">
        <f t="shared" si="62"/>
        <v>PAOLA</v>
      </c>
      <c r="D326" s="1">
        <v>45804</v>
      </c>
      <c r="E326" s="1">
        <v>45804</v>
      </c>
      <c r="F326">
        <v>100</v>
      </c>
      <c r="G326" s="1">
        <v>45804</v>
      </c>
      <c r="H326" s="1">
        <v>45804</v>
      </c>
      <c r="I326" t="str">
        <f t="shared" si="63"/>
        <v>1010</v>
      </c>
      <c r="J326" t="str">
        <f t="shared" si="64"/>
        <v>RECUPERO ORE ECCEDENTI</v>
      </c>
      <c r="L326" t="str">
        <f>""</f>
        <v/>
      </c>
      <c r="M326">
        <v>97</v>
      </c>
      <c r="N326" t="str">
        <f>"1:37"</f>
        <v>1:37</v>
      </c>
      <c r="O326">
        <v>1</v>
      </c>
      <c r="P326">
        <v>97</v>
      </c>
      <c r="Q326" t="str">
        <f>"1:37"</f>
        <v>1:37</v>
      </c>
      <c r="R326">
        <v>1</v>
      </c>
      <c r="S326" t="str">
        <f>""</f>
        <v/>
      </c>
      <c r="T326" t="str">
        <f>""</f>
        <v/>
      </c>
      <c r="W326" t="str">
        <f>""</f>
        <v/>
      </c>
      <c r="Y326" t="str">
        <f>""</f>
        <v/>
      </c>
      <c r="Z326" t="str">
        <f>""</f>
        <v/>
      </c>
    </row>
    <row r="327" spans="1:26" x14ac:dyDescent="0.25">
      <c r="A327">
        <v>11024</v>
      </c>
      <c r="B327" t="str">
        <f t="shared" si="61"/>
        <v>FABBRI</v>
      </c>
      <c r="C327" t="str">
        <f t="shared" si="62"/>
        <v>PAOLA</v>
      </c>
      <c r="D327" s="1">
        <v>45798</v>
      </c>
      <c r="E327" s="1">
        <v>45798</v>
      </c>
      <c r="F327">
        <v>100</v>
      </c>
      <c r="G327" s="1">
        <v>45798</v>
      </c>
      <c r="H327" s="1">
        <v>45798</v>
      </c>
      <c r="I327" t="str">
        <f t="shared" si="63"/>
        <v>1010</v>
      </c>
      <c r="J327" t="str">
        <f t="shared" si="64"/>
        <v>RECUPERO ORE ECCEDENTI</v>
      </c>
      <c r="L327" t="str">
        <f>""</f>
        <v/>
      </c>
      <c r="M327">
        <v>10</v>
      </c>
      <c r="N327" t="str">
        <f>"0:10"</f>
        <v>0:10</v>
      </c>
      <c r="O327">
        <v>1</v>
      </c>
      <c r="P327">
        <v>10</v>
      </c>
      <c r="Q327" t="str">
        <f>"0:10"</f>
        <v>0:10</v>
      </c>
      <c r="R327">
        <v>1</v>
      </c>
      <c r="S327" t="str">
        <f>""</f>
        <v/>
      </c>
      <c r="T327" t="str">
        <f>""</f>
        <v/>
      </c>
      <c r="W327" t="str">
        <f>""</f>
        <v/>
      </c>
      <c r="Y327" t="str">
        <f>""</f>
        <v/>
      </c>
      <c r="Z327" t="str">
        <f>""</f>
        <v/>
      </c>
    </row>
    <row r="328" spans="1:26" x14ac:dyDescent="0.25">
      <c r="A328">
        <v>11024</v>
      </c>
      <c r="B328" t="str">
        <f t="shared" si="61"/>
        <v>FABBRI</v>
      </c>
      <c r="C328" t="str">
        <f t="shared" si="62"/>
        <v>PAOLA</v>
      </c>
      <c r="D328" s="1">
        <v>45796</v>
      </c>
      <c r="E328" s="1">
        <v>45796</v>
      </c>
      <c r="F328">
        <v>100</v>
      </c>
      <c r="G328" s="1">
        <v>45796</v>
      </c>
      <c r="H328" s="1">
        <v>45796</v>
      </c>
      <c r="I328" t="str">
        <f t="shared" si="63"/>
        <v>1010</v>
      </c>
      <c r="J328" t="str">
        <f t="shared" si="64"/>
        <v>RECUPERO ORE ECCEDENTI</v>
      </c>
      <c r="L328" t="str">
        <f>""</f>
        <v/>
      </c>
      <c r="M328">
        <v>8</v>
      </c>
      <c r="N328" t="str">
        <f>"0:08"</f>
        <v>0:08</v>
      </c>
      <c r="O328">
        <v>1</v>
      </c>
      <c r="P328">
        <v>8</v>
      </c>
      <c r="Q328" t="str">
        <f>"0:08"</f>
        <v>0:08</v>
      </c>
      <c r="R328">
        <v>1</v>
      </c>
      <c r="S328" t="str">
        <f>""</f>
        <v/>
      </c>
      <c r="T328" t="str">
        <f>""</f>
        <v/>
      </c>
      <c r="W328" t="str">
        <f>""</f>
        <v/>
      </c>
      <c r="Y328" t="str">
        <f>""</f>
        <v/>
      </c>
      <c r="Z328" t="str">
        <f>""</f>
        <v/>
      </c>
    </row>
    <row r="329" spans="1:26" x14ac:dyDescent="0.25">
      <c r="A329">
        <v>11024</v>
      </c>
      <c r="B329" t="str">
        <f t="shared" si="61"/>
        <v>FABBRI</v>
      </c>
      <c r="C329" t="str">
        <f t="shared" si="62"/>
        <v>PAOLA</v>
      </c>
      <c r="D329" s="1">
        <v>45789</v>
      </c>
      <c r="E329" s="1">
        <v>45789</v>
      </c>
      <c r="F329">
        <v>100</v>
      </c>
      <c r="G329" s="1">
        <v>45789</v>
      </c>
      <c r="H329" s="1">
        <v>45789</v>
      </c>
      <c r="I329" t="str">
        <f t="shared" si="63"/>
        <v>1010</v>
      </c>
      <c r="J329" t="str">
        <f t="shared" si="64"/>
        <v>RECUPERO ORE ECCEDENTI</v>
      </c>
      <c r="L329" t="str">
        <f>""</f>
        <v/>
      </c>
      <c r="M329">
        <v>15</v>
      </c>
      <c r="N329" t="str">
        <f>"0:15"</f>
        <v>0:15</v>
      </c>
      <c r="O329">
        <v>1</v>
      </c>
      <c r="P329">
        <v>15</v>
      </c>
      <c r="Q329" t="str">
        <f>"0:15"</f>
        <v>0:15</v>
      </c>
      <c r="R329">
        <v>1</v>
      </c>
      <c r="S329" t="str">
        <f>""</f>
        <v/>
      </c>
      <c r="T329" t="str">
        <f>""</f>
        <v/>
      </c>
      <c r="W329" t="str">
        <f>""</f>
        <v/>
      </c>
      <c r="Y329" t="str">
        <f>""</f>
        <v/>
      </c>
      <c r="Z329" t="str">
        <f>""</f>
        <v/>
      </c>
    </row>
    <row r="330" spans="1:26" x14ac:dyDescent="0.25">
      <c r="A330">
        <v>11024</v>
      </c>
      <c r="B330" t="str">
        <f t="shared" si="61"/>
        <v>FABBRI</v>
      </c>
      <c r="C330" t="str">
        <f t="shared" si="62"/>
        <v>PAOLA</v>
      </c>
      <c r="D330" s="1">
        <v>45786</v>
      </c>
      <c r="E330" s="1">
        <v>45786</v>
      </c>
      <c r="F330">
        <v>100</v>
      </c>
      <c r="G330" s="1">
        <v>45786</v>
      </c>
      <c r="H330" s="1">
        <v>45786</v>
      </c>
      <c r="I330" t="str">
        <f t="shared" si="63"/>
        <v>1010</v>
      </c>
      <c r="J330" t="str">
        <f t="shared" si="64"/>
        <v>RECUPERO ORE ECCEDENTI</v>
      </c>
      <c r="L330" t="str">
        <f>""</f>
        <v/>
      </c>
      <c r="M330">
        <v>10</v>
      </c>
      <c r="N330" t="str">
        <f>"0:10"</f>
        <v>0:10</v>
      </c>
      <c r="O330">
        <v>1</v>
      </c>
      <c r="P330">
        <v>10</v>
      </c>
      <c r="Q330" t="str">
        <f>"0:10"</f>
        <v>0:10</v>
      </c>
      <c r="R330">
        <v>1</v>
      </c>
      <c r="S330" t="str">
        <f>""</f>
        <v/>
      </c>
      <c r="T330" t="str">
        <f>""</f>
        <v/>
      </c>
      <c r="W330" t="str">
        <f>""</f>
        <v/>
      </c>
      <c r="Y330" t="str">
        <f>""</f>
        <v/>
      </c>
      <c r="Z330" t="str">
        <f>""</f>
        <v/>
      </c>
    </row>
    <row r="331" spans="1:26" x14ac:dyDescent="0.25">
      <c r="A331">
        <v>11024</v>
      </c>
      <c r="B331" t="str">
        <f t="shared" si="61"/>
        <v>FABBRI</v>
      </c>
      <c r="C331" t="str">
        <f t="shared" si="62"/>
        <v>PAOLA</v>
      </c>
      <c r="D331" s="1">
        <v>45785</v>
      </c>
      <c r="E331" s="1">
        <v>45785</v>
      </c>
      <c r="F331">
        <v>100</v>
      </c>
      <c r="G331" s="1">
        <v>45785</v>
      </c>
      <c r="H331" s="1">
        <v>45785</v>
      </c>
      <c r="I331" t="str">
        <f t="shared" si="63"/>
        <v>1010</v>
      </c>
      <c r="J331" t="str">
        <f t="shared" si="64"/>
        <v>RECUPERO ORE ECCEDENTI</v>
      </c>
      <c r="L331" t="str">
        <f>""</f>
        <v/>
      </c>
      <c r="M331">
        <v>1</v>
      </c>
      <c r="N331" t="str">
        <f>"0:01"</f>
        <v>0:01</v>
      </c>
      <c r="O331">
        <v>1</v>
      </c>
      <c r="P331">
        <v>1</v>
      </c>
      <c r="Q331" t="str">
        <f>"0:01"</f>
        <v>0:01</v>
      </c>
      <c r="R331">
        <v>1</v>
      </c>
      <c r="S331" t="str">
        <f>""</f>
        <v/>
      </c>
      <c r="T331" t="str">
        <f>""</f>
        <v/>
      </c>
      <c r="W331" t="str">
        <f>""</f>
        <v/>
      </c>
      <c r="Y331" t="str">
        <f>""</f>
        <v/>
      </c>
      <c r="Z331" t="str">
        <f>""</f>
        <v/>
      </c>
    </row>
    <row r="332" spans="1:26" x14ac:dyDescent="0.25">
      <c r="A332">
        <v>11024</v>
      </c>
      <c r="B332" t="str">
        <f t="shared" si="61"/>
        <v>FABBRI</v>
      </c>
      <c r="C332" t="str">
        <f t="shared" si="62"/>
        <v>PAOLA</v>
      </c>
      <c r="D332" s="1">
        <v>45784</v>
      </c>
      <c r="E332" s="1">
        <v>45784</v>
      </c>
      <c r="F332">
        <v>100</v>
      </c>
      <c r="G332" s="1">
        <v>45784</v>
      </c>
      <c r="H332" s="1">
        <v>45784</v>
      </c>
      <c r="I332" t="str">
        <f t="shared" si="63"/>
        <v>1010</v>
      </c>
      <c r="J332" t="str">
        <f t="shared" si="64"/>
        <v>RECUPERO ORE ECCEDENTI</v>
      </c>
      <c r="L332" t="str">
        <f>""</f>
        <v/>
      </c>
      <c r="M332">
        <v>12</v>
      </c>
      <c r="N332" t="str">
        <f>"0:12"</f>
        <v>0:12</v>
      </c>
      <c r="O332">
        <v>1</v>
      </c>
      <c r="P332">
        <v>12</v>
      </c>
      <c r="Q332" t="str">
        <f>"0:12"</f>
        <v>0:12</v>
      </c>
      <c r="R332">
        <v>1</v>
      </c>
      <c r="S332" t="str">
        <f>""</f>
        <v/>
      </c>
      <c r="T332" t="str">
        <f>""</f>
        <v/>
      </c>
      <c r="W332" t="str">
        <f>""</f>
        <v/>
      </c>
      <c r="Y332" t="str">
        <f>""</f>
        <v/>
      </c>
      <c r="Z332" t="str">
        <f>""</f>
        <v/>
      </c>
    </row>
    <row r="333" spans="1:26" x14ac:dyDescent="0.25">
      <c r="A333">
        <v>11024</v>
      </c>
      <c r="B333" t="str">
        <f t="shared" si="61"/>
        <v>FABBRI</v>
      </c>
      <c r="C333" t="str">
        <f t="shared" si="62"/>
        <v>PAOLA</v>
      </c>
      <c r="D333" s="1">
        <v>45771</v>
      </c>
      <c r="E333" s="1">
        <v>45771</v>
      </c>
      <c r="F333">
        <v>100</v>
      </c>
      <c r="G333" s="1">
        <v>45771</v>
      </c>
      <c r="H333" s="1">
        <v>45771</v>
      </c>
      <c r="I333" t="str">
        <f t="shared" si="63"/>
        <v>1010</v>
      </c>
      <c r="J333" t="str">
        <f t="shared" si="64"/>
        <v>RECUPERO ORE ECCEDENTI</v>
      </c>
      <c r="L333" t="str">
        <f>""</f>
        <v/>
      </c>
      <c r="M333">
        <v>8</v>
      </c>
      <c r="N333" t="str">
        <f>"0:08"</f>
        <v>0:08</v>
      </c>
      <c r="O333">
        <v>1</v>
      </c>
      <c r="P333">
        <v>8</v>
      </c>
      <c r="Q333" t="str">
        <f>"0:08"</f>
        <v>0:08</v>
      </c>
      <c r="R333">
        <v>1</v>
      </c>
      <c r="S333" t="str">
        <f>""</f>
        <v/>
      </c>
      <c r="T333" t="str">
        <f>""</f>
        <v/>
      </c>
      <c r="W333" t="str">
        <f>""</f>
        <v/>
      </c>
      <c r="Y333" t="str">
        <f>""</f>
        <v/>
      </c>
      <c r="Z333" t="str">
        <f>""</f>
        <v/>
      </c>
    </row>
    <row r="334" spans="1:26" x14ac:dyDescent="0.25">
      <c r="A334">
        <v>11024</v>
      </c>
      <c r="B334" t="str">
        <f t="shared" si="61"/>
        <v>FABBRI</v>
      </c>
      <c r="C334" t="str">
        <f t="shared" si="62"/>
        <v>PAOLA</v>
      </c>
      <c r="D334" s="1">
        <v>45769</v>
      </c>
      <c r="E334" s="1">
        <v>45769</v>
      </c>
      <c r="F334">
        <v>100</v>
      </c>
      <c r="G334" s="1">
        <v>45769</v>
      </c>
      <c r="H334" s="1">
        <v>45769</v>
      </c>
      <c r="I334" t="str">
        <f t="shared" si="63"/>
        <v>1010</v>
      </c>
      <c r="J334" t="str">
        <f t="shared" si="64"/>
        <v>RECUPERO ORE ECCEDENTI</v>
      </c>
      <c r="L334" t="str">
        <f>""</f>
        <v/>
      </c>
      <c r="M334">
        <v>8</v>
      </c>
      <c r="N334" t="str">
        <f>"0:08"</f>
        <v>0:08</v>
      </c>
      <c r="O334">
        <v>1</v>
      </c>
      <c r="P334">
        <v>8</v>
      </c>
      <c r="Q334" t="str">
        <f>"0:08"</f>
        <v>0:08</v>
      </c>
      <c r="R334">
        <v>1</v>
      </c>
      <c r="S334" t="str">
        <f>""</f>
        <v/>
      </c>
      <c r="T334" t="str">
        <f>""</f>
        <v/>
      </c>
      <c r="W334" t="str">
        <f>""</f>
        <v/>
      </c>
      <c r="Y334" t="str">
        <f>""</f>
        <v/>
      </c>
      <c r="Z334" t="str">
        <f>""</f>
        <v/>
      </c>
    </row>
    <row r="335" spans="1:26" x14ac:dyDescent="0.25">
      <c r="A335">
        <v>11024</v>
      </c>
      <c r="B335" t="str">
        <f t="shared" si="61"/>
        <v>FABBRI</v>
      </c>
      <c r="C335" t="str">
        <f t="shared" si="62"/>
        <v>PAOLA</v>
      </c>
      <c r="D335" s="1">
        <v>45765</v>
      </c>
      <c r="E335" s="1">
        <v>45765</v>
      </c>
      <c r="F335">
        <v>100</v>
      </c>
      <c r="G335" s="1">
        <v>45765</v>
      </c>
      <c r="H335" s="1">
        <v>45765</v>
      </c>
      <c r="I335" t="str">
        <f>"1000"</f>
        <v>1000</v>
      </c>
      <c r="J335" t="str">
        <f>"FERIE"</f>
        <v>FERIE</v>
      </c>
      <c r="L335" t="str">
        <f>""</f>
        <v/>
      </c>
      <c r="M335">
        <v>0</v>
      </c>
      <c r="N335" t="str">
        <f>"0:00"</f>
        <v>0:00</v>
      </c>
      <c r="O335">
        <v>1</v>
      </c>
      <c r="P335">
        <v>0</v>
      </c>
      <c r="Q335" t="str">
        <f>"0:00"</f>
        <v>0:00</v>
      </c>
      <c r="R335">
        <v>1</v>
      </c>
      <c r="S335" t="str">
        <f>""</f>
        <v/>
      </c>
      <c r="T335" t="str">
        <f>""</f>
        <v/>
      </c>
      <c r="W335" t="str">
        <f>""</f>
        <v/>
      </c>
      <c r="Y335" t="str">
        <f>""</f>
        <v/>
      </c>
      <c r="Z335" t="str">
        <f>""</f>
        <v/>
      </c>
    </row>
    <row r="336" spans="1:26" x14ac:dyDescent="0.25">
      <c r="A336">
        <v>11024</v>
      </c>
      <c r="B336" t="str">
        <f t="shared" si="61"/>
        <v>FABBRI</v>
      </c>
      <c r="C336" t="str">
        <f t="shared" si="62"/>
        <v>PAOLA</v>
      </c>
      <c r="D336" s="1">
        <v>45764</v>
      </c>
      <c r="E336" s="1">
        <v>45764</v>
      </c>
      <c r="F336">
        <v>100</v>
      </c>
      <c r="G336" s="1">
        <v>45764</v>
      </c>
      <c r="H336" s="1">
        <v>45764</v>
      </c>
      <c r="I336" t="str">
        <f t="shared" ref="I336:I341" si="65">"1010"</f>
        <v>1010</v>
      </c>
      <c r="J336" t="str">
        <f t="shared" ref="J336:J341" si="66">"RECUPERO ORE ECCEDENTI"</f>
        <v>RECUPERO ORE ECCEDENTI</v>
      </c>
      <c r="L336" t="str">
        <f>""</f>
        <v/>
      </c>
      <c r="M336">
        <v>1</v>
      </c>
      <c r="N336" t="str">
        <f>"0:01"</f>
        <v>0:01</v>
      </c>
      <c r="O336">
        <v>1</v>
      </c>
      <c r="P336">
        <v>1</v>
      </c>
      <c r="Q336" t="str">
        <f>"0:01"</f>
        <v>0:01</v>
      </c>
      <c r="R336">
        <v>1</v>
      </c>
      <c r="S336" t="str">
        <f>""</f>
        <v/>
      </c>
      <c r="T336" t="str">
        <f>""</f>
        <v/>
      </c>
      <c r="W336" t="str">
        <f>""</f>
        <v/>
      </c>
      <c r="Y336" t="str">
        <f>""</f>
        <v/>
      </c>
      <c r="Z336" t="str">
        <f>""</f>
        <v/>
      </c>
    </row>
    <row r="337" spans="1:26" x14ac:dyDescent="0.25">
      <c r="A337">
        <v>11024</v>
      </c>
      <c r="B337" t="str">
        <f t="shared" si="61"/>
        <v>FABBRI</v>
      </c>
      <c r="C337" t="str">
        <f t="shared" si="62"/>
        <v>PAOLA</v>
      </c>
      <c r="D337" s="1">
        <v>45763</v>
      </c>
      <c r="E337" s="1">
        <v>45763</v>
      </c>
      <c r="F337">
        <v>100</v>
      </c>
      <c r="G337" s="1">
        <v>45763</v>
      </c>
      <c r="H337" s="1">
        <v>45763</v>
      </c>
      <c r="I337" t="str">
        <f t="shared" si="65"/>
        <v>1010</v>
      </c>
      <c r="J337" t="str">
        <f t="shared" si="66"/>
        <v>RECUPERO ORE ECCEDENTI</v>
      </c>
      <c r="L337" t="str">
        <f>""</f>
        <v/>
      </c>
      <c r="M337">
        <v>6</v>
      </c>
      <c r="N337" t="str">
        <f>"0:06"</f>
        <v>0:06</v>
      </c>
      <c r="O337">
        <v>1</v>
      </c>
      <c r="P337">
        <v>6</v>
      </c>
      <c r="Q337" t="str">
        <f>"0:06"</f>
        <v>0:06</v>
      </c>
      <c r="R337">
        <v>1</v>
      </c>
      <c r="S337" t="str">
        <f>""</f>
        <v/>
      </c>
      <c r="T337" t="str">
        <f>""</f>
        <v/>
      </c>
      <c r="W337" t="str">
        <f>""</f>
        <v/>
      </c>
      <c r="Y337" t="str">
        <f>""</f>
        <v/>
      </c>
      <c r="Z337" t="str">
        <f>""</f>
        <v/>
      </c>
    </row>
    <row r="338" spans="1:26" x14ac:dyDescent="0.25">
      <c r="A338">
        <v>11024</v>
      </c>
      <c r="B338" t="str">
        <f t="shared" si="61"/>
        <v>FABBRI</v>
      </c>
      <c r="C338" t="str">
        <f t="shared" si="62"/>
        <v>PAOLA</v>
      </c>
      <c r="D338" s="1">
        <v>45762</v>
      </c>
      <c r="E338" s="1">
        <v>45762</v>
      </c>
      <c r="F338">
        <v>100</v>
      </c>
      <c r="G338" s="1">
        <v>45762</v>
      </c>
      <c r="H338" s="1">
        <v>45762</v>
      </c>
      <c r="I338" t="str">
        <f t="shared" si="65"/>
        <v>1010</v>
      </c>
      <c r="J338" t="str">
        <f t="shared" si="66"/>
        <v>RECUPERO ORE ECCEDENTI</v>
      </c>
      <c r="L338" t="str">
        <f>""</f>
        <v/>
      </c>
      <c r="M338">
        <v>17</v>
      </c>
      <c r="N338" t="str">
        <f>"0:17"</f>
        <v>0:17</v>
      </c>
      <c r="O338">
        <v>1</v>
      </c>
      <c r="P338">
        <v>17</v>
      </c>
      <c r="Q338" t="str">
        <f>"0:17"</f>
        <v>0:17</v>
      </c>
      <c r="R338">
        <v>1</v>
      </c>
      <c r="S338" t="str">
        <f>""</f>
        <v/>
      </c>
      <c r="T338" t="str">
        <f>""</f>
        <v/>
      </c>
      <c r="W338" t="str">
        <f>""</f>
        <v/>
      </c>
      <c r="Y338" t="str">
        <f>""</f>
        <v/>
      </c>
      <c r="Z338" t="str">
        <f>""</f>
        <v/>
      </c>
    </row>
    <row r="339" spans="1:26" x14ac:dyDescent="0.25">
      <c r="A339">
        <v>11024</v>
      </c>
      <c r="B339" t="str">
        <f t="shared" si="61"/>
        <v>FABBRI</v>
      </c>
      <c r="C339" t="str">
        <f t="shared" si="62"/>
        <v>PAOLA</v>
      </c>
      <c r="D339" s="1">
        <v>45761</v>
      </c>
      <c r="E339" s="1">
        <v>45761</v>
      </c>
      <c r="F339">
        <v>100</v>
      </c>
      <c r="G339" s="1">
        <v>45761</v>
      </c>
      <c r="H339" s="1">
        <v>45761</v>
      </c>
      <c r="I339" t="str">
        <f t="shared" si="65"/>
        <v>1010</v>
      </c>
      <c r="J339" t="str">
        <f t="shared" si="66"/>
        <v>RECUPERO ORE ECCEDENTI</v>
      </c>
      <c r="L339" t="str">
        <f>""</f>
        <v/>
      </c>
      <c r="M339">
        <v>3</v>
      </c>
      <c r="N339" t="str">
        <f>"0:03"</f>
        <v>0:03</v>
      </c>
      <c r="O339">
        <v>1</v>
      </c>
      <c r="P339">
        <v>3</v>
      </c>
      <c r="Q339" t="str">
        <f>"0:03"</f>
        <v>0:03</v>
      </c>
      <c r="R339">
        <v>1</v>
      </c>
      <c r="S339" t="str">
        <f>""</f>
        <v/>
      </c>
      <c r="T339" t="str">
        <f>""</f>
        <v/>
      </c>
      <c r="W339" t="str">
        <f>""</f>
        <v/>
      </c>
      <c r="Y339" t="str">
        <f>""</f>
        <v/>
      </c>
      <c r="Z339" t="str">
        <f>""</f>
        <v/>
      </c>
    </row>
    <row r="340" spans="1:26" x14ac:dyDescent="0.25">
      <c r="A340">
        <v>11024</v>
      </c>
      <c r="B340" t="str">
        <f t="shared" si="61"/>
        <v>FABBRI</v>
      </c>
      <c r="C340" t="str">
        <f t="shared" si="62"/>
        <v>PAOLA</v>
      </c>
      <c r="D340" s="1">
        <v>45758</v>
      </c>
      <c r="E340" s="1">
        <v>45758</v>
      </c>
      <c r="F340">
        <v>100</v>
      </c>
      <c r="G340" s="1">
        <v>45758</v>
      </c>
      <c r="H340" s="1">
        <v>45758</v>
      </c>
      <c r="I340" t="str">
        <f t="shared" si="65"/>
        <v>1010</v>
      </c>
      <c r="J340" t="str">
        <f t="shared" si="66"/>
        <v>RECUPERO ORE ECCEDENTI</v>
      </c>
      <c r="L340" t="str">
        <f>""</f>
        <v/>
      </c>
      <c r="M340">
        <v>55</v>
      </c>
      <c r="N340" t="str">
        <f>"0:55"</f>
        <v>0:55</v>
      </c>
      <c r="O340">
        <v>1</v>
      </c>
      <c r="P340">
        <v>55</v>
      </c>
      <c r="Q340" t="str">
        <f>"0:55"</f>
        <v>0:55</v>
      </c>
      <c r="R340">
        <v>1</v>
      </c>
      <c r="S340" t="str">
        <f>""</f>
        <v/>
      </c>
      <c r="T340" t="str">
        <f>""</f>
        <v/>
      </c>
      <c r="W340" t="str">
        <f>""</f>
        <v/>
      </c>
      <c r="Y340" t="str">
        <f>""</f>
        <v/>
      </c>
      <c r="Z340" t="str">
        <f>""</f>
        <v/>
      </c>
    </row>
    <row r="341" spans="1:26" x14ac:dyDescent="0.25">
      <c r="A341">
        <v>11024</v>
      </c>
      <c r="B341" t="str">
        <f t="shared" si="61"/>
        <v>FABBRI</v>
      </c>
      <c r="C341" t="str">
        <f t="shared" si="62"/>
        <v>PAOLA</v>
      </c>
      <c r="D341" s="1">
        <v>45757</v>
      </c>
      <c r="E341" s="1">
        <v>45757</v>
      </c>
      <c r="F341">
        <v>100</v>
      </c>
      <c r="G341" s="1">
        <v>45757</v>
      </c>
      <c r="H341" s="1">
        <v>45757</v>
      </c>
      <c r="I341" t="str">
        <f t="shared" si="65"/>
        <v>1010</v>
      </c>
      <c r="J341" t="str">
        <f t="shared" si="66"/>
        <v>RECUPERO ORE ECCEDENTI</v>
      </c>
      <c r="L341" t="str">
        <f>""</f>
        <v/>
      </c>
      <c r="M341">
        <v>6</v>
      </c>
      <c r="N341" t="str">
        <f>"0:06"</f>
        <v>0:06</v>
      </c>
      <c r="O341">
        <v>1</v>
      </c>
      <c r="P341">
        <v>6</v>
      </c>
      <c r="Q341" t="str">
        <f>"0:06"</f>
        <v>0:06</v>
      </c>
      <c r="R341">
        <v>1</v>
      </c>
      <c r="S341" t="str">
        <f>""</f>
        <v/>
      </c>
      <c r="T341" t="str">
        <f>""</f>
        <v/>
      </c>
      <c r="W341" t="str">
        <f>""</f>
        <v/>
      </c>
      <c r="Y341" t="str">
        <f>""</f>
        <v/>
      </c>
      <c r="Z341" t="str">
        <f>""</f>
        <v/>
      </c>
    </row>
    <row r="342" spans="1:26" x14ac:dyDescent="0.25">
      <c r="A342">
        <v>11024</v>
      </c>
      <c r="B342" t="str">
        <f t="shared" si="61"/>
        <v>FABBRI</v>
      </c>
      <c r="C342" t="str">
        <f t="shared" si="62"/>
        <v>PAOLA</v>
      </c>
      <c r="D342" s="1">
        <v>45751</v>
      </c>
      <c r="E342" s="1">
        <v>45751</v>
      </c>
      <c r="F342">
        <v>100</v>
      </c>
      <c r="G342" s="1">
        <v>45751</v>
      </c>
      <c r="H342" s="1">
        <v>45751</v>
      </c>
      <c r="I342" t="str">
        <f>"2502"</f>
        <v>2502</v>
      </c>
      <c r="J342" t="str">
        <f>"L.104 PERMESSO GG PER ASSISTITO"</f>
        <v>L.104 PERMESSO GG PER ASSISTITO</v>
      </c>
      <c r="L342" t="str">
        <f>""</f>
        <v/>
      </c>
      <c r="M342">
        <v>0</v>
      </c>
      <c r="N342" t="str">
        <f>"0:00"</f>
        <v>0:00</v>
      </c>
      <c r="O342">
        <v>1</v>
      </c>
      <c r="P342">
        <v>0</v>
      </c>
      <c r="Q342" t="str">
        <f>"0:00"</f>
        <v>0:00</v>
      </c>
      <c r="R342">
        <v>1</v>
      </c>
      <c r="S342" t="str">
        <f>"FABBRI"</f>
        <v>FABBRI</v>
      </c>
      <c r="T342" t="str">
        <f>"MAURO"</f>
        <v>MAURO</v>
      </c>
      <c r="U342" s="1">
        <v>16973</v>
      </c>
      <c r="W342" t="str">
        <f>""</f>
        <v/>
      </c>
      <c r="Y342" t="str">
        <f>""</f>
        <v/>
      </c>
      <c r="Z342" t="str">
        <f>""</f>
        <v/>
      </c>
    </row>
    <row r="343" spans="1:26" x14ac:dyDescent="0.25">
      <c r="A343">
        <v>11024</v>
      </c>
      <c r="B343" t="str">
        <f t="shared" si="61"/>
        <v>FABBRI</v>
      </c>
      <c r="C343" t="str">
        <f t="shared" si="62"/>
        <v>PAOLA</v>
      </c>
      <c r="D343" s="1">
        <v>45750</v>
      </c>
      <c r="E343" s="1">
        <v>45750</v>
      </c>
      <c r="F343">
        <v>100</v>
      </c>
      <c r="G343" s="1">
        <v>45750</v>
      </c>
      <c r="H343" s="1">
        <v>45750</v>
      </c>
      <c r="I343" t="str">
        <f>"1010"</f>
        <v>1010</v>
      </c>
      <c r="J343" t="str">
        <f>"RECUPERO ORE ECCEDENTI"</f>
        <v>RECUPERO ORE ECCEDENTI</v>
      </c>
      <c r="L343" t="str">
        <f>""</f>
        <v/>
      </c>
      <c r="M343">
        <v>19</v>
      </c>
      <c r="N343" t="str">
        <f>"0:19"</f>
        <v>0:19</v>
      </c>
      <c r="O343">
        <v>1</v>
      </c>
      <c r="P343">
        <v>19</v>
      </c>
      <c r="Q343" t="str">
        <f>"0:19"</f>
        <v>0:19</v>
      </c>
      <c r="R343">
        <v>1</v>
      </c>
      <c r="S343" t="str">
        <f>""</f>
        <v/>
      </c>
      <c r="T343" t="str">
        <f>""</f>
        <v/>
      </c>
      <c r="W343" t="str">
        <f>""</f>
        <v/>
      </c>
      <c r="Y343" t="str">
        <f>""</f>
        <v/>
      </c>
      <c r="Z343" t="str">
        <f>""</f>
        <v/>
      </c>
    </row>
    <row r="344" spans="1:26" x14ac:dyDescent="0.25">
      <c r="A344">
        <v>11024</v>
      </c>
      <c r="B344" t="str">
        <f t="shared" si="61"/>
        <v>FABBRI</v>
      </c>
      <c r="C344" t="str">
        <f t="shared" si="62"/>
        <v>PAOLA</v>
      </c>
      <c r="D344" s="1">
        <v>45749</v>
      </c>
      <c r="E344" s="1">
        <v>45749</v>
      </c>
      <c r="F344">
        <v>100</v>
      </c>
      <c r="G344" s="1">
        <v>45749</v>
      </c>
      <c r="H344" s="1">
        <v>45749</v>
      </c>
      <c r="I344" t="str">
        <f>"1010"</f>
        <v>1010</v>
      </c>
      <c r="J344" t="str">
        <f>"RECUPERO ORE ECCEDENTI"</f>
        <v>RECUPERO ORE ECCEDENTI</v>
      </c>
      <c r="L344" t="str">
        <f>""</f>
        <v/>
      </c>
      <c r="M344">
        <v>27</v>
      </c>
      <c r="N344" t="str">
        <f>"0:27"</f>
        <v>0:27</v>
      </c>
      <c r="O344">
        <v>1</v>
      </c>
      <c r="P344">
        <v>27</v>
      </c>
      <c r="Q344" t="str">
        <f>"0:27"</f>
        <v>0:27</v>
      </c>
      <c r="R344">
        <v>1</v>
      </c>
      <c r="S344" t="str">
        <f>""</f>
        <v/>
      </c>
      <c r="T344" t="str">
        <f>""</f>
        <v/>
      </c>
      <c r="W344" t="str">
        <f>""</f>
        <v/>
      </c>
      <c r="Y344" t="str">
        <f>""</f>
        <v/>
      </c>
      <c r="Z344" t="str">
        <f>""</f>
        <v/>
      </c>
    </row>
    <row r="345" spans="1:26" x14ac:dyDescent="0.25">
      <c r="A345">
        <v>11024</v>
      </c>
      <c r="B345" t="str">
        <f t="shared" si="61"/>
        <v>FABBRI</v>
      </c>
      <c r="C345" t="str">
        <f t="shared" si="62"/>
        <v>PAOLA</v>
      </c>
      <c r="D345" s="1">
        <v>45748</v>
      </c>
      <c r="E345" s="1">
        <v>45748</v>
      </c>
      <c r="F345">
        <v>100</v>
      </c>
      <c r="G345" s="1">
        <v>45748</v>
      </c>
      <c r="H345" s="1">
        <v>45748</v>
      </c>
      <c r="I345" t="str">
        <f>"1010"</f>
        <v>1010</v>
      </c>
      <c r="J345" t="str">
        <f>"RECUPERO ORE ECCEDENTI"</f>
        <v>RECUPERO ORE ECCEDENTI</v>
      </c>
      <c r="L345" t="str">
        <f>""</f>
        <v/>
      </c>
      <c r="M345">
        <v>25</v>
      </c>
      <c r="N345" t="str">
        <f>"0:25"</f>
        <v>0:25</v>
      </c>
      <c r="O345">
        <v>1</v>
      </c>
      <c r="P345">
        <v>25</v>
      </c>
      <c r="Q345" t="str">
        <f>"0:25"</f>
        <v>0:25</v>
      </c>
      <c r="R345">
        <v>1</v>
      </c>
      <c r="S345" t="str">
        <f>""</f>
        <v/>
      </c>
      <c r="T345" t="str">
        <f>""</f>
        <v/>
      </c>
      <c r="W345" t="str">
        <f>""</f>
        <v/>
      </c>
      <c r="Y345" t="str">
        <f>""</f>
        <v/>
      </c>
      <c r="Z345" t="str">
        <f>""</f>
        <v/>
      </c>
    </row>
    <row r="346" spans="1:26" x14ac:dyDescent="0.25">
      <c r="A346">
        <v>11025</v>
      </c>
      <c r="B346" t="str">
        <f t="shared" ref="B346:B354" si="67">"ACQUAVIVA"</f>
        <v>ACQUAVIVA</v>
      </c>
      <c r="C346" t="str">
        <f t="shared" ref="C346:C354" si="68">"MARIANNA"</f>
        <v>MARIANNA</v>
      </c>
      <c r="D346" s="1">
        <v>45820</v>
      </c>
      <c r="E346" s="1">
        <v>45834</v>
      </c>
      <c r="F346">
        <v>100</v>
      </c>
      <c r="G346" s="1">
        <v>45820</v>
      </c>
      <c r="H346" s="1">
        <v>45834</v>
      </c>
      <c r="I346" t="str">
        <f>"1000"</f>
        <v>1000</v>
      </c>
      <c r="J346" t="str">
        <f>"FERIE"</f>
        <v>FERIE</v>
      </c>
      <c r="L346" t="str">
        <f>""</f>
        <v/>
      </c>
      <c r="M346">
        <v>0</v>
      </c>
      <c r="N346" t="str">
        <f>"0:00"</f>
        <v>0:00</v>
      </c>
      <c r="O346">
        <v>11</v>
      </c>
      <c r="P346">
        <v>0</v>
      </c>
      <c r="Q346" t="str">
        <f>"0:00"</f>
        <v>0:00</v>
      </c>
      <c r="R346">
        <v>11</v>
      </c>
      <c r="S346" t="str">
        <f>""</f>
        <v/>
      </c>
      <c r="T346" t="str">
        <f>""</f>
        <v/>
      </c>
      <c r="W346" t="str">
        <f>""</f>
        <v/>
      </c>
      <c r="Y346" t="str">
        <f>""</f>
        <v/>
      </c>
      <c r="Z346" t="str">
        <f>""</f>
        <v/>
      </c>
    </row>
    <row r="347" spans="1:26" x14ac:dyDescent="0.25">
      <c r="A347">
        <v>11025</v>
      </c>
      <c r="B347" t="str">
        <f t="shared" si="67"/>
        <v>ACQUAVIVA</v>
      </c>
      <c r="C347" t="str">
        <f t="shared" si="68"/>
        <v>MARIANNA</v>
      </c>
      <c r="D347" s="1">
        <v>45819</v>
      </c>
      <c r="E347" s="1">
        <v>45819</v>
      </c>
      <c r="F347">
        <v>100</v>
      </c>
      <c r="G347" s="1">
        <v>45819</v>
      </c>
      <c r="H347" s="1">
        <v>45819</v>
      </c>
      <c r="I347" t="str">
        <f>"5134"</f>
        <v>5134</v>
      </c>
      <c r="J347" t="str">
        <f>"RIPOSO COMPENSATIVO"</f>
        <v>RIPOSO COMPENSATIVO</v>
      </c>
      <c r="L347" t="str">
        <f>""</f>
        <v/>
      </c>
      <c r="M347">
        <v>432</v>
      </c>
      <c r="N347" t="str">
        <f>"7:12"</f>
        <v>7:12</v>
      </c>
      <c r="O347">
        <v>1</v>
      </c>
      <c r="P347">
        <v>432</v>
      </c>
      <c r="Q347" t="str">
        <f>"7:12"</f>
        <v>7:12</v>
      </c>
      <c r="R347">
        <v>1</v>
      </c>
      <c r="S347" t="str">
        <f>""</f>
        <v/>
      </c>
      <c r="T347" t="str">
        <f>""</f>
        <v/>
      </c>
      <c r="W347" t="str">
        <f>""</f>
        <v/>
      </c>
      <c r="Y347" t="str">
        <f>""</f>
        <v/>
      </c>
      <c r="Z347" t="str">
        <f>""</f>
        <v/>
      </c>
    </row>
    <row r="348" spans="1:26" x14ac:dyDescent="0.25">
      <c r="A348">
        <v>11025</v>
      </c>
      <c r="B348" t="str">
        <f t="shared" si="67"/>
        <v>ACQUAVIVA</v>
      </c>
      <c r="C348" t="str">
        <f t="shared" si="68"/>
        <v>MARIANNA</v>
      </c>
      <c r="D348" s="1">
        <v>45818</v>
      </c>
      <c r="E348" s="1">
        <v>45818</v>
      </c>
      <c r="F348">
        <v>100</v>
      </c>
      <c r="G348" s="1">
        <v>45818</v>
      </c>
      <c r="H348" s="1">
        <v>45818</v>
      </c>
      <c r="I348" t="str">
        <f>"1000"</f>
        <v>1000</v>
      </c>
      <c r="J348" t="str">
        <f>"FERIE"</f>
        <v>FERIE</v>
      </c>
      <c r="L348" t="str">
        <f>""</f>
        <v/>
      </c>
      <c r="M348">
        <v>0</v>
      </c>
      <c r="N348" t="str">
        <f>"0:00"</f>
        <v>0:00</v>
      </c>
      <c r="O348">
        <v>1</v>
      </c>
      <c r="P348">
        <v>0</v>
      </c>
      <c r="Q348" t="str">
        <f>"0:00"</f>
        <v>0:00</v>
      </c>
      <c r="R348">
        <v>1</v>
      </c>
      <c r="S348" t="str">
        <f>""</f>
        <v/>
      </c>
      <c r="T348" t="str">
        <f>""</f>
        <v/>
      </c>
      <c r="W348" t="str">
        <f>""</f>
        <v/>
      </c>
      <c r="Y348" t="str">
        <f>""</f>
        <v/>
      </c>
      <c r="Z348" t="str">
        <f>""</f>
        <v/>
      </c>
    </row>
    <row r="349" spans="1:26" x14ac:dyDescent="0.25">
      <c r="A349">
        <v>11025</v>
      </c>
      <c r="B349" t="str">
        <f t="shared" si="67"/>
        <v>ACQUAVIVA</v>
      </c>
      <c r="C349" t="str">
        <f t="shared" si="68"/>
        <v>MARIANNA</v>
      </c>
      <c r="D349" s="1">
        <v>45799</v>
      </c>
      <c r="E349" s="1">
        <v>45799</v>
      </c>
      <c r="F349">
        <v>100</v>
      </c>
      <c r="G349" s="1">
        <v>45799</v>
      </c>
      <c r="H349" s="1">
        <v>45799</v>
      </c>
      <c r="I349" t="str">
        <f>"3006"</f>
        <v>3006</v>
      </c>
      <c r="J349" t="str">
        <f>"PERM. RETRIBUITO PER MOTIVI PERSONALI/FAMIGLIARI ORE"</f>
        <v>PERM. RETRIBUITO PER MOTIVI PERSONALI/FAMIGLIARI ORE</v>
      </c>
      <c r="L349" t="str">
        <f>""</f>
        <v/>
      </c>
      <c r="M349">
        <v>100</v>
      </c>
      <c r="N349" t="str">
        <f>"1:40"</f>
        <v>1:40</v>
      </c>
      <c r="O349">
        <v>1</v>
      </c>
      <c r="P349">
        <v>100</v>
      </c>
      <c r="Q349" t="str">
        <f>"1:40"</f>
        <v>1:40</v>
      </c>
      <c r="R349">
        <v>1</v>
      </c>
      <c r="S349" t="str">
        <f>""</f>
        <v/>
      </c>
      <c r="T349" t="str">
        <f>""</f>
        <v/>
      </c>
      <c r="W349" t="str">
        <f>""</f>
        <v/>
      </c>
      <c r="Y349" t="str">
        <f>""</f>
        <v/>
      </c>
      <c r="Z349" t="str">
        <f>""</f>
        <v/>
      </c>
    </row>
    <row r="350" spans="1:26" x14ac:dyDescent="0.25">
      <c r="A350">
        <v>11025</v>
      </c>
      <c r="B350" t="str">
        <f t="shared" si="67"/>
        <v>ACQUAVIVA</v>
      </c>
      <c r="C350" t="str">
        <f t="shared" si="68"/>
        <v>MARIANNA</v>
      </c>
      <c r="D350" s="1">
        <v>45785</v>
      </c>
      <c r="E350" s="1">
        <v>45785</v>
      </c>
      <c r="F350">
        <v>100</v>
      </c>
      <c r="G350" s="1">
        <v>45785</v>
      </c>
      <c r="H350" s="1">
        <v>45785</v>
      </c>
      <c r="I350" t="str">
        <f>"3010"</f>
        <v>3010</v>
      </c>
      <c r="J350" t="str">
        <f>"PERM. RETRIBUITO VISITE,TERAPIE ART. 35 AD ORE"</f>
        <v>PERM. RETRIBUITO VISITE,TERAPIE ART. 35 AD ORE</v>
      </c>
      <c r="L350" t="str">
        <f>""</f>
        <v/>
      </c>
      <c r="M350">
        <v>249</v>
      </c>
      <c r="N350" t="str">
        <f>"4:09"</f>
        <v>4:09</v>
      </c>
      <c r="O350">
        <v>1</v>
      </c>
      <c r="P350">
        <v>249</v>
      </c>
      <c r="Q350" t="str">
        <f>"4:09"</f>
        <v>4:09</v>
      </c>
      <c r="R350">
        <v>1</v>
      </c>
      <c r="S350" t="str">
        <f>""</f>
        <v/>
      </c>
      <c r="T350" t="str">
        <f>""</f>
        <v/>
      </c>
      <c r="V350">
        <v>510</v>
      </c>
      <c r="W350" t="str">
        <f>"8:30"</f>
        <v>8:30</v>
      </c>
      <c r="X350">
        <v>759</v>
      </c>
      <c r="Y350" t="str">
        <f>"12:39"</f>
        <v>12:39</v>
      </c>
      <c r="Z350" t="str">
        <f>""</f>
        <v/>
      </c>
    </row>
    <row r="351" spans="1:26" x14ac:dyDescent="0.25">
      <c r="A351">
        <v>11025</v>
      </c>
      <c r="B351" t="str">
        <f t="shared" si="67"/>
        <v>ACQUAVIVA</v>
      </c>
      <c r="C351" t="str">
        <f t="shared" si="68"/>
        <v>MARIANNA</v>
      </c>
      <c r="D351" s="1">
        <v>45779</v>
      </c>
      <c r="E351" s="1">
        <v>45779</v>
      </c>
      <c r="F351">
        <v>100</v>
      </c>
      <c r="G351" s="1">
        <v>45779</v>
      </c>
      <c r="H351" s="1">
        <v>45779</v>
      </c>
      <c r="I351" t="str">
        <f>"1000"</f>
        <v>1000</v>
      </c>
      <c r="J351" t="str">
        <f>"FERIE"</f>
        <v>FERIE</v>
      </c>
      <c r="L351" t="str">
        <f>""</f>
        <v/>
      </c>
      <c r="M351">
        <v>0</v>
      </c>
      <c r="N351" t="str">
        <f>"0:00"</f>
        <v>0:00</v>
      </c>
      <c r="O351">
        <v>1</v>
      </c>
      <c r="P351">
        <v>0</v>
      </c>
      <c r="Q351" t="str">
        <f>"0:00"</f>
        <v>0:00</v>
      </c>
      <c r="R351">
        <v>1</v>
      </c>
      <c r="S351" t="str">
        <f>""</f>
        <v/>
      </c>
      <c r="T351" t="str">
        <f>""</f>
        <v/>
      </c>
      <c r="W351" t="str">
        <f>""</f>
        <v/>
      </c>
      <c r="Y351" t="str">
        <f>""</f>
        <v/>
      </c>
      <c r="Z351" t="str">
        <f>""</f>
        <v/>
      </c>
    </row>
    <row r="352" spans="1:26" x14ac:dyDescent="0.25">
      <c r="A352">
        <v>11025</v>
      </c>
      <c r="B352" t="str">
        <f t="shared" si="67"/>
        <v>ACQUAVIVA</v>
      </c>
      <c r="C352" t="str">
        <f t="shared" si="68"/>
        <v>MARIANNA</v>
      </c>
      <c r="D352" s="1">
        <v>45764</v>
      </c>
      <c r="E352" s="1">
        <v>45764</v>
      </c>
      <c r="F352">
        <v>100</v>
      </c>
      <c r="G352" s="1">
        <v>45764</v>
      </c>
      <c r="H352" s="1">
        <v>45764</v>
      </c>
      <c r="I352" t="str">
        <f>"3007"</f>
        <v>3007</v>
      </c>
      <c r="J352" t="str">
        <f>"PERM. RETRIBUITO MOTIVI PERS. FAMIGLIARI INTERA GIORNATA"</f>
        <v>PERM. RETRIBUITO MOTIVI PERS. FAMIGLIARI INTERA GIORNATA</v>
      </c>
      <c r="L352" t="str">
        <f>""</f>
        <v/>
      </c>
      <c r="M352">
        <v>0</v>
      </c>
      <c r="N352" t="str">
        <f>"0:00"</f>
        <v>0:00</v>
      </c>
      <c r="O352">
        <v>1</v>
      </c>
      <c r="P352">
        <v>0</v>
      </c>
      <c r="Q352" t="str">
        <f>"0:00"</f>
        <v>0:00</v>
      </c>
      <c r="R352">
        <v>1</v>
      </c>
      <c r="S352" t="str">
        <f>""</f>
        <v/>
      </c>
      <c r="T352" t="str">
        <f>""</f>
        <v/>
      </c>
      <c r="W352" t="str">
        <f>""</f>
        <v/>
      </c>
      <c r="Y352" t="str">
        <f>""</f>
        <v/>
      </c>
      <c r="Z352" t="str">
        <f>""</f>
        <v/>
      </c>
    </row>
    <row r="353" spans="1:26" x14ac:dyDescent="0.25">
      <c r="A353">
        <v>11025</v>
      </c>
      <c r="B353" t="str">
        <f t="shared" si="67"/>
        <v>ACQUAVIVA</v>
      </c>
      <c r="C353" t="str">
        <f t="shared" si="68"/>
        <v>MARIANNA</v>
      </c>
      <c r="D353" s="1">
        <v>45757</v>
      </c>
      <c r="E353" s="1">
        <v>45757</v>
      </c>
      <c r="F353">
        <v>100</v>
      </c>
      <c r="G353" s="1">
        <v>45757</v>
      </c>
      <c r="H353" s="1">
        <v>45757</v>
      </c>
      <c r="I353" t="str">
        <f>"3007"</f>
        <v>3007</v>
      </c>
      <c r="J353" t="str">
        <f>"PERM. RETRIBUITO MOTIVI PERS. FAMIGLIARI INTERA GIORNATA"</f>
        <v>PERM. RETRIBUITO MOTIVI PERS. FAMIGLIARI INTERA GIORNATA</v>
      </c>
      <c r="L353" t="str">
        <f>""</f>
        <v/>
      </c>
      <c r="M353">
        <v>0</v>
      </c>
      <c r="N353" t="str">
        <f>"0:00"</f>
        <v>0:00</v>
      </c>
      <c r="O353">
        <v>1</v>
      </c>
      <c r="P353">
        <v>0</v>
      </c>
      <c r="Q353" t="str">
        <f>"0:00"</f>
        <v>0:00</v>
      </c>
      <c r="R353">
        <v>1</v>
      </c>
      <c r="S353" t="str">
        <f>""</f>
        <v/>
      </c>
      <c r="T353" t="str">
        <f>""</f>
        <v/>
      </c>
      <c r="W353" t="str">
        <f>""</f>
        <v/>
      </c>
      <c r="Y353" t="str">
        <f>""</f>
        <v/>
      </c>
      <c r="Z353" t="str">
        <f>""</f>
        <v/>
      </c>
    </row>
    <row r="354" spans="1:26" x14ac:dyDescent="0.25">
      <c r="A354">
        <v>11025</v>
      </c>
      <c r="B354" t="str">
        <f t="shared" si="67"/>
        <v>ACQUAVIVA</v>
      </c>
      <c r="C354" t="str">
        <f t="shared" si="68"/>
        <v>MARIANNA</v>
      </c>
      <c r="D354" s="1">
        <v>45751</v>
      </c>
      <c r="E354" s="1">
        <v>45751</v>
      </c>
      <c r="F354">
        <v>100</v>
      </c>
      <c r="G354" s="1">
        <v>45751</v>
      </c>
      <c r="H354" s="1">
        <v>45751</v>
      </c>
      <c r="I354" t="str">
        <f>"1000"</f>
        <v>1000</v>
      </c>
      <c r="J354" t="str">
        <f>"FERIE"</f>
        <v>FERIE</v>
      </c>
      <c r="L354" t="str">
        <f>""</f>
        <v/>
      </c>
      <c r="M354">
        <v>0</v>
      </c>
      <c r="N354" t="str">
        <f>"0:00"</f>
        <v>0:00</v>
      </c>
      <c r="O354">
        <v>1</v>
      </c>
      <c r="P354">
        <v>0</v>
      </c>
      <c r="Q354" t="str">
        <f>"0:00"</f>
        <v>0:00</v>
      </c>
      <c r="R354">
        <v>1</v>
      </c>
      <c r="S354" t="str">
        <f>""</f>
        <v/>
      </c>
      <c r="T354" t="str">
        <f>""</f>
        <v/>
      </c>
      <c r="W354" t="str">
        <f>""</f>
        <v/>
      </c>
      <c r="Y354" t="str">
        <f>""</f>
        <v/>
      </c>
      <c r="Z354" t="str">
        <f>""</f>
        <v/>
      </c>
    </row>
    <row r="355" spans="1:26" x14ac:dyDescent="0.25">
      <c r="A355">
        <v>11030</v>
      </c>
      <c r="B355" t="str">
        <f t="shared" ref="B355:B378" si="69">"CIOTOLI"</f>
        <v>CIOTOLI</v>
      </c>
      <c r="C355" t="str">
        <f t="shared" ref="C355:C378" si="70">"MARTA"</f>
        <v>MARTA</v>
      </c>
      <c r="D355" s="1">
        <v>45838</v>
      </c>
      <c r="E355" s="1">
        <v>45839</v>
      </c>
      <c r="F355">
        <v>100</v>
      </c>
      <c r="G355" s="1">
        <v>45838</v>
      </c>
      <c r="H355" s="1">
        <v>45839</v>
      </c>
      <c r="I355" t="str">
        <f>"1000"</f>
        <v>1000</v>
      </c>
      <c r="J355" t="str">
        <f>"FERIE"</f>
        <v>FERIE</v>
      </c>
      <c r="L355" t="str">
        <f>""</f>
        <v/>
      </c>
      <c r="M355">
        <v>0</v>
      </c>
      <c r="N355" t="str">
        <f>"0:00"</f>
        <v>0:00</v>
      </c>
      <c r="O355">
        <v>2</v>
      </c>
      <c r="P355">
        <v>0</v>
      </c>
      <c r="Q355" t="str">
        <f>"0:00"</f>
        <v>0:00</v>
      </c>
      <c r="R355">
        <v>1</v>
      </c>
      <c r="S355" t="str">
        <f>""</f>
        <v/>
      </c>
      <c r="T355" t="str">
        <f>""</f>
        <v/>
      </c>
      <c r="W355" t="str">
        <f>""</f>
        <v/>
      </c>
      <c r="Y355" t="str">
        <f>""</f>
        <v/>
      </c>
      <c r="Z355" t="str">
        <f>""</f>
        <v/>
      </c>
    </row>
    <row r="356" spans="1:26" x14ac:dyDescent="0.25">
      <c r="A356">
        <v>11030</v>
      </c>
      <c r="B356" t="str">
        <f t="shared" si="69"/>
        <v>CIOTOLI</v>
      </c>
      <c r="C356" t="str">
        <f t="shared" si="70"/>
        <v>MARTA</v>
      </c>
      <c r="D356" s="1">
        <v>45835</v>
      </c>
      <c r="E356" s="1">
        <v>45835</v>
      </c>
      <c r="F356">
        <v>100</v>
      </c>
      <c r="G356" s="1">
        <v>45835</v>
      </c>
      <c r="H356" s="1">
        <v>45835</v>
      </c>
      <c r="I356" t="str">
        <f t="shared" ref="I356:I361" si="71">"1010"</f>
        <v>1010</v>
      </c>
      <c r="J356" t="str">
        <f t="shared" ref="J356:J361" si="72">"RECUPERO ORE ECCEDENTI"</f>
        <v>RECUPERO ORE ECCEDENTI</v>
      </c>
      <c r="L356" t="str">
        <f>""</f>
        <v/>
      </c>
      <c r="M356">
        <v>1</v>
      </c>
      <c r="N356" t="str">
        <f>"0:01"</f>
        <v>0:01</v>
      </c>
      <c r="O356">
        <v>1</v>
      </c>
      <c r="P356">
        <v>1</v>
      </c>
      <c r="Q356" t="str">
        <f>"0:01"</f>
        <v>0:01</v>
      </c>
      <c r="R356">
        <v>1</v>
      </c>
      <c r="S356" t="str">
        <f>""</f>
        <v/>
      </c>
      <c r="T356" t="str">
        <f>""</f>
        <v/>
      </c>
      <c r="V356">
        <v>510</v>
      </c>
      <c r="W356" t="str">
        <f t="shared" ref="W356:W361" si="73">"8:30"</f>
        <v>8:30</v>
      </c>
      <c r="X356">
        <v>511</v>
      </c>
      <c r="Y356" t="str">
        <f>"8:31"</f>
        <v>8:31</v>
      </c>
      <c r="Z356" t="str">
        <f>""</f>
        <v/>
      </c>
    </row>
    <row r="357" spans="1:26" x14ac:dyDescent="0.25">
      <c r="A357">
        <v>11030</v>
      </c>
      <c r="B357" t="str">
        <f t="shared" si="69"/>
        <v>CIOTOLI</v>
      </c>
      <c r="C357" t="str">
        <f t="shared" si="70"/>
        <v>MARTA</v>
      </c>
      <c r="D357" s="1">
        <v>45831</v>
      </c>
      <c r="E357" s="1">
        <v>45831</v>
      </c>
      <c r="F357">
        <v>100</v>
      </c>
      <c r="G357" s="1">
        <v>45831</v>
      </c>
      <c r="H357" s="1">
        <v>45831</v>
      </c>
      <c r="I357" t="str">
        <f t="shared" si="71"/>
        <v>1010</v>
      </c>
      <c r="J357" t="str">
        <f t="shared" si="72"/>
        <v>RECUPERO ORE ECCEDENTI</v>
      </c>
      <c r="L357" t="str">
        <f>""</f>
        <v/>
      </c>
      <c r="M357">
        <v>5</v>
      </c>
      <c r="N357" t="str">
        <f>"0:05"</f>
        <v>0:05</v>
      </c>
      <c r="O357">
        <v>1</v>
      </c>
      <c r="P357">
        <v>5</v>
      </c>
      <c r="Q357" t="str">
        <f>"0:05"</f>
        <v>0:05</v>
      </c>
      <c r="R357">
        <v>1</v>
      </c>
      <c r="S357" t="str">
        <f>""</f>
        <v/>
      </c>
      <c r="T357" t="str">
        <f>""</f>
        <v/>
      </c>
      <c r="V357">
        <v>510</v>
      </c>
      <c r="W357" t="str">
        <f t="shared" si="73"/>
        <v>8:30</v>
      </c>
      <c r="X357">
        <v>515</v>
      </c>
      <c r="Y357" t="str">
        <f>"8:35"</f>
        <v>8:35</v>
      </c>
      <c r="Z357" t="str">
        <f>""</f>
        <v/>
      </c>
    </row>
    <row r="358" spans="1:26" x14ac:dyDescent="0.25">
      <c r="A358">
        <v>11030</v>
      </c>
      <c r="B358" t="str">
        <f t="shared" si="69"/>
        <v>CIOTOLI</v>
      </c>
      <c r="C358" t="str">
        <f t="shared" si="70"/>
        <v>MARTA</v>
      </c>
      <c r="D358" s="1">
        <v>45827</v>
      </c>
      <c r="E358" s="1">
        <v>45827</v>
      </c>
      <c r="F358">
        <v>100</v>
      </c>
      <c r="G358" s="1">
        <v>45827</v>
      </c>
      <c r="H358" s="1">
        <v>45827</v>
      </c>
      <c r="I358" t="str">
        <f t="shared" si="71"/>
        <v>1010</v>
      </c>
      <c r="J358" t="str">
        <f t="shared" si="72"/>
        <v>RECUPERO ORE ECCEDENTI</v>
      </c>
      <c r="L358" t="str">
        <f>""</f>
        <v/>
      </c>
      <c r="M358">
        <v>74</v>
      </c>
      <c r="N358" t="str">
        <f>"1:14"</f>
        <v>1:14</v>
      </c>
      <c r="O358">
        <v>1</v>
      </c>
      <c r="P358">
        <v>74</v>
      </c>
      <c r="Q358" t="str">
        <f>"1:14"</f>
        <v>1:14</v>
      </c>
      <c r="R358">
        <v>1</v>
      </c>
      <c r="S358" t="str">
        <f>""</f>
        <v/>
      </c>
      <c r="T358" t="str">
        <f>""</f>
        <v/>
      </c>
      <c r="V358">
        <v>510</v>
      </c>
      <c r="W358" t="str">
        <f t="shared" si="73"/>
        <v>8:30</v>
      </c>
      <c r="X358">
        <v>584</v>
      </c>
      <c r="Y358" t="str">
        <f>"9:44"</f>
        <v>9:44</v>
      </c>
      <c r="Z358" t="str">
        <f>""</f>
        <v/>
      </c>
    </row>
    <row r="359" spans="1:26" x14ac:dyDescent="0.25">
      <c r="A359">
        <v>11030</v>
      </c>
      <c r="B359" t="str">
        <f t="shared" si="69"/>
        <v>CIOTOLI</v>
      </c>
      <c r="C359" t="str">
        <f t="shared" si="70"/>
        <v>MARTA</v>
      </c>
      <c r="D359" s="1">
        <v>45826</v>
      </c>
      <c r="E359" s="1">
        <v>45826</v>
      </c>
      <c r="F359">
        <v>100</v>
      </c>
      <c r="G359" s="1">
        <v>45826</v>
      </c>
      <c r="H359" s="1">
        <v>45826</v>
      </c>
      <c r="I359" t="str">
        <f t="shared" si="71"/>
        <v>1010</v>
      </c>
      <c r="J359" t="str">
        <f t="shared" si="72"/>
        <v>RECUPERO ORE ECCEDENTI</v>
      </c>
      <c r="L359" t="str">
        <f>""</f>
        <v/>
      </c>
      <c r="M359">
        <v>2</v>
      </c>
      <c r="N359" t="str">
        <f>"0:02"</f>
        <v>0:02</v>
      </c>
      <c r="O359">
        <v>1</v>
      </c>
      <c r="P359">
        <v>2</v>
      </c>
      <c r="Q359" t="str">
        <f>"0:02"</f>
        <v>0:02</v>
      </c>
      <c r="R359">
        <v>1</v>
      </c>
      <c r="S359" t="str">
        <f>""</f>
        <v/>
      </c>
      <c r="T359" t="str">
        <f>""</f>
        <v/>
      </c>
      <c r="V359">
        <v>510</v>
      </c>
      <c r="W359" t="str">
        <f t="shared" si="73"/>
        <v>8:30</v>
      </c>
      <c r="X359">
        <v>512</v>
      </c>
      <c r="Y359" t="str">
        <f>"8:32"</f>
        <v>8:32</v>
      </c>
      <c r="Z359" t="str">
        <f>""</f>
        <v/>
      </c>
    </row>
    <row r="360" spans="1:26" x14ac:dyDescent="0.25">
      <c r="A360">
        <v>11030</v>
      </c>
      <c r="B360" t="str">
        <f t="shared" si="69"/>
        <v>CIOTOLI</v>
      </c>
      <c r="C360" t="str">
        <f t="shared" si="70"/>
        <v>MARTA</v>
      </c>
      <c r="D360" s="1">
        <v>45819</v>
      </c>
      <c r="E360" s="1">
        <v>45819</v>
      </c>
      <c r="F360">
        <v>100</v>
      </c>
      <c r="G360" s="1">
        <v>45819</v>
      </c>
      <c r="H360" s="1">
        <v>45819</v>
      </c>
      <c r="I360" t="str">
        <f t="shared" si="71"/>
        <v>1010</v>
      </c>
      <c r="J360" t="str">
        <f t="shared" si="72"/>
        <v>RECUPERO ORE ECCEDENTI</v>
      </c>
      <c r="L360" t="str">
        <f>""</f>
        <v/>
      </c>
      <c r="M360">
        <v>8</v>
      </c>
      <c r="N360" t="str">
        <f>"0:08"</f>
        <v>0:08</v>
      </c>
      <c r="O360">
        <v>1</v>
      </c>
      <c r="P360">
        <v>8</v>
      </c>
      <c r="Q360" t="str">
        <f>"0:08"</f>
        <v>0:08</v>
      </c>
      <c r="R360">
        <v>1</v>
      </c>
      <c r="S360" t="str">
        <f>""</f>
        <v/>
      </c>
      <c r="T360" t="str">
        <f>""</f>
        <v/>
      </c>
      <c r="V360">
        <v>510</v>
      </c>
      <c r="W360" t="str">
        <f t="shared" si="73"/>
        <v>8:30</v>
      </c>
      <c r="X360">
        <v>518</v>
      </c>
      <c r="Y360" t="str">
        <f>"8:38"</f>
        <v>8:38</v>
      </c>
      <c r="Z360" t="str">
        <f>""</f>
        <v/>
      </c>
    </row>
    <row r="361" spans="1:26" x14ac:dyDescent="0.25">
      <c r="A361">
        <v>11030</v>
      </c>
      <c r="B361" t="str">
        <f t="shared" si="69"/>
        <v>CIOTOLI</v>
      </c>
      <c r="C361" t="str">
        <f t="shared" si="70"/>
        <v>MARTA</v>
      </c>
      <c r="D361" s="1">
        <v>45812</v>
      </c>
      <c r="E361" s="1">
        <v>45812</v>
      </c>
      <c r="F361">
        <v>100</v>
      </c>
      <c r="G361" s="1">
        <v>45812</v>
      </c>
      <c r="H361" s="1">
        <v>45812</v>
      </c>
      <c r="I361" t="str">
        <f t="shared" si="71"/>
        <v>1010</v>
      </c>
      <c r="J361" t="str">
        <f t="shared" si="72"/>
        <v>RECUPERO ORE ECCEDENTI</v>
      </c>
      <c r="L361" t="str">
        <f>""</f>
        <v/>
      </c>
      <c r="M361">
        <v>9</v>
      </c>
      <c r="N361" t="str">
        <f>"0:09"</f>
        <v>0:09</v>
      </c>
      <c r="O361">
        <v>1</v>
      </c>
      <c r="P361">
        <v>9</v>
      </c>
      <c r="Q361" t="str">
        <f>"0:09"</f>
        <v>0:09</v>
      </c>
      <c r="R361">
        <v>1</v>
      </c>
      <c r="S361" t="str">
        <f>""</f>
        <v/>
      </c>
      <c r="T361" t="str">
        <f>""</f>
        <v/>
      </c>
      <c r="V361">
        <v>510</v>
      </c>
      <c r="W361" t="str">
        <f t="shared" si="73"/>
        <v>8:30</v>
      </c>
      <c r="X361">
        <v>519</v>
      </c>
      <c r="Y361" t="str">
        <f>"8:39"</f>
        <v>8:39</v>
      </c>
      <c r="Z361" t="str">
        <f>""</f>
        <v/>
      </c>
    </row>
    <row r="362" spans="1:26" x14ac:dyDescent="0.25">
      <c r="A362">
        <v>11030</v>
      </c>
      <c r="B362" t="str">
        <f t="shared" si="69"/>
        <v>CIOTOLI</v>
      </c>
      <c r="C362" t="str">
        <f t="shared" si="70"/>
        <v>MARTA</v>
      </c>
      <c r="D362" s="1">
        <v>45811</v>
      </c>
      <c r="E362" s="1">
        <v>45811</v>
      </c>
      <c r="F362">
        <v>100</v>
      </c>
      <c r="G362" s="1">
        <v>45811</v>
      </c>
      <c r="H362" s="1">
        <v>45811</v>
      </c>
      <c r="I362" t="str">
        <f>"1000"</f>
        <v>1000</v>
      </c>
      <c r="J362" t="str">
        <f>"FERIE"</f>
        <v>FERIE</v>
      </c>
      <c r="L362" t="str">
        <f>""</f>
        <v/>
      </c>
      <c r="M362">
        <v>0</v>
      </c>
      <c r="N362" t="str">
        <f>"0:00"</f>
        <v>0:00</v>
      </c>
      <c r="O362">
        <v>1</v>
      </c>
      <c r="P362">
        <v>0</v>
      </c>
      <c r="Q362" t="str">
        <f>"0:00"</f>
        <v>0:00</v>
      </c>
      <c r="R362">
        <v>1</v>
      </c>
      <c r="S362" t="str">
        <f>""</f>
        <v/>
      </c>
      <c r="T362" t="str">
        <f>""</f>
        <v/>
      </c>
      <c r="W362" t="str">
        <f>""</f>
        <v/>
      </c>
      <c r="Y362" t="str">
        <f>""</f>
        <v/>
      </c>
      <c r="Z362" t="str">
        <f>""</f>
        <v/>
      </c>
    </row>
    <row r="363" spans="1:26" x14ac:dyDescent="0.25">
      <c r="A363">
        <v>11030</v>
      </c>
      <c r="B363" t="str">
        <f t="shared" si="69"/>
        <v>CIOTOLI</v>
      </c>
      <c r="C363" t="str">
        <f t="shared" si="70"/>
        <v>MARTA</v>
      </c>
      <c r="D363" s="1">
        <v>45807</v>
      </c>
      <c r="E363" s="1">
        <v>45807</v>
      </c>
      <c r="F363">
        <v>100</v>
      </c>
      <c r="G363" s="1">
        <v>45807</v>
      </c>
      <c r="H363" s="1">
        <v>45807</v>
      </c>
      <c r="I363" t="str">
        <f>"1010"</f>
        <v>1010</v>
      </c>
      <c r="J363" t="str">
        <f>"RECUPERO ORE ECCEDENTI"</f>
        <v>RECUPERO ORE ECCEDENTI</v>
      </c>
      <c r="L363" t="str">
        <f>""</f>
        <v/>
      </c>
      <c r="M363">
        <v>7</v>
      </c>
      <c r="N363" t="str">
        <f>"0:07"</f>
        <v>0:07</v>
      </c>
      <c r="O363">
        <v>1</v>
      </c>
      <c r="P363">
        <v>7</v>
      </c>
      <c r="Q363" t="str">
        <f>"0:07"</f>
        <v>0:07</v>
      </c>
      <c r="R363">
        <v>1</v>
      </c>
      <c r="S363" t="str">
        <f>""</f>
        <v/>
      </c>
      <c r="T363" t="str">
        <f>""</f>
        <v/>
      </c>
      <c r="W363" t="str">
        <f>""</f>
        <v/>
      </c>
      <c r="Y363" t="str">
        <f>""</f>
        <v/>
      </c>
      <c r="Z363" t="str">
        <f>""</f>
        <v/>
      </c>
    </row>
    <row r="364" spans="1:26" x14ac:dyDescent="0.25">
      <c r="A364">
        <v>11030</v>
      </c>
      <c r="B364" t="str">
        <f t="shared" si="69"/>
        <v>CIOTOLI</v>
      </c>
      <c r="C364" t="str">
        <f t="shared" si="70"/>
        <v>MARTA</v>
      </c>
      <c r="D364" s="1">
        <v>45799</v>
      </c>
      <c r="E364" s="1">
        <v>45799</v>
      </c>
      <c r="F364">
        <v>100</v>
      </c>
      <c r="G364" s="1">
        <v>45799</v>
      </c>
      <c r="H364" s="1">
        <v>45799</v>
      </c>
      <c r="I364" t="str">
        <f>"1010"</f>
        <v>1010</v>
      </c>
      <c r="J364" t="str">
        <f>"RECUPERO ORE ECCEDENTI"</f>
        <v>RECUPERO ORE ECCEDENTI</v>
      </c>
      <c r="L364" t="str">
        <f>""</f>
        <v/>
      </c>
      <c r="M364">
        <v>14</v>
      </c>
      <c r="N364" t="str">
        <f>"0:14"</f>
        <v>0:14</v>
      </c>
      <c r="O364">
        <v>1</v>
      </c>
      <c r="P364">
        <v>14</v>
      </c>
      <c r="Q364" t="str">
        <f>"0:14"</f>
        <v>0:14</v>
      </c>
      <c r="R364">
        <v>1</v>
      </c>
      <c r="S364" t="str">
        <f>""</f>
        <v/>
      </c>
      <c r="T364" t="str">
        <f>""</f>
        <v/>
      </c>
      <c r="W364" t="str">
        <f>""</f>
        <v/>
      </c>
      <c r="Y364" t="str">
        <f>""</f>
        <v/>
      </c>
      <c r="Z364" t="str">
        <f>""</f>
        <v/>
      </c>
    </row>
    <row r="365" spans="1:26" x14ac:dyDescent="0.25">
      <c r="A365">
        <v>11030</v>
      </c>
      <c r="B365" t="str">
        <f t="shared" si="69"/>
        <v>CIOTOLI</v>
      </c>
      <c r="C365" t="str">
        <f t="shared" si="70"/>
        <v>MARTA</v>
      </c>
      <c r="D365" s="1">
        <v>45797</v>
      </c>
      <c r="E365" s="1">
        <v>45797</v>
      </c>
      <c r="F365">
        <v>100</v>
      </c>
      <c r="G365" s="1">
        <v>45797</v>
      </c>
      <c r="H365" s="1">
        <v>45797</v>
      </c>
      <c r="I365" t="str">
        <f>"1010"</f>
        <v>1010</v>
      </c>
      <c r="J365" t="str">
        <f>"RECUPERO ORE ECCEDENTI"</f>
        <v>RECUPERO ORE ECCEDENTI</v>
      </c>
      <c r="L365" t="str">
        <f>""</f>
        <v/>
      </c>
      <c r="M365">
        <v>55</v>
      </c>
      <c r="N365" t="str">
        <f>"0:55"</f>
        <v>0:55</v>
      </c>
      <c r="O365">
        <v>1</v>
      </c>
      <c r="P365">
        <v>55</v>
      </c>
      <c r="Q365" t="str">
        <f>"0:55"</f>
        <v>0:55</v>
      </c>
      <c r="R365">
        <v>1</v>
      </c>
      <c r="S365" t="str">
        <f>""</f>
        <v/>
      </c>
      <c r="T365" t="str">
        <f>""</f>
        <v/>
      </c>
      <c r="W365" t="str">
        <f>""</f>
        <v/>
      </c>
      <c r="Y365" t="str">
        <f>""</f>
        <v/>
      </c>
      <c r="Z365" t="str">
        <f>""</f>
        <v/>
      </c>
    </row>
    <row r="366" spans="1:26" x14ac:dyDescent="0.25">
      <c r="A366">
        <v>11030</v>
      </c>
      <c r="B366" t="str">
        <f t="shared" si="69"/>
        <v>CIOTOLI</v>
      </c>
      <c r="C366" t="str">
        <f t="shared" si="70"/>
        <v>MARTA</v>
      </c>
      <c r="D366" s="1">
        <v>45793</v>
      </c>
      <c r="E366" s="1">
        <v>45793</v>
      </c>
      <c r="F366">
        <v>100</v>
      </c>
      <c r="G366" s="1">
        <v>45793</v>
      </c>
      <c r="H366" s="1">
        <v>45793</v>
      </c>
      <c r="I366" t="str">
        <f>"1010"</f>
        <v>1010</v>
      </c>
      <c r="J366" t="str">
        <f>"RECUPERO ORE ECCEDENTI"</f>
        <v>RECUPERO ORE ECCEDENTI</v>
      </c>
      <c r="L366" t="str">
        <f>""</f>
        <v/>
      </c>
      <c r="M366">
        <v>4</v>
      </c>
      <c r="N366" t="str">
        <f>"0:04"</f>
        <v>0:04</v>
      </c>
      <c r="O366">
        <v>1</v>
      </c>
      <c r="P366">
        <v>4</v>
      </c>
      <c r="Q366" t="str">
        <f>"0:04"</f>
        <v>0:04</v>
      </c>
      <c r="R366">
        <v>1</v>
      </c>
      <c r="S366" t="str">
        <f>""</f>
        <v/>
      </c>
      <c r="T366" t="str">
        <f>""</f>
        <v/>
      </c>
      <c r="W366" t="str">
        <f>""</f>
        <v/>
      </c>
      <c r="Y366" t="str">
        <f>""</f>
        <v/>
      </c>
      <c r="Z366" t="str">
        <f>""</f>
        <v/>
      </c>
    </row>
    <row r="367" spans="1:26" x14ac:dyDescent="0.25">
      <c r="A367">
        <v>11030</v>
      </c>
      <c r="B367" t="str">
        <f t="shared" si="69"/>
        <v>CIOTOLI</v>
      </c>
      <c r="C367" t="str">
        <f t="shared" si="70"/>
        <v>MARTA</v>
      </c>
      <c r="D367" s="1">
        <v>45789</v>
      </c>
      <c r="E367" s="1">
        <v>45789</v>
      </c>
      <c r="F367">
        <v>100</v>
      </c>
      <c r="G367" s="1">
        <v>45789</v>
      </c>
      <c r="H367" s="1">
        <v>45789</v>
      </c>
      <c r="I367" t="str">
        <f>"1010"</f>
        <v>1010</v>
      </c>
      <c r="J367" t="str">
        <f>"RECUPERO ORE ECCEDENTI"</f>
        <v>RECUPERO ORE ECCEDENTI</v>
      </c>
      <c r="L367" t="str">
        <f>""</f>
        <v/>
      </c>
      <c r="M367">
        <v>4</v>
      </c>
      <c r="N367" t="str">
        <f>"0:04"</f>
        <v>0:04</v>
      </c>
      <c r="O367">
        <v>1</v>
      </c>
      <c r="P367">
        <v>4</v>
      </c>
      <c r="Q367" t="str">
        <f>"0:04"</f>
        <v>0:04</v>
      </c>
      <c r="R367">
        <v>1</v>
      </c>
      <c r="S367" t="str">
        <f>""</f>
        <v/>
      </c>
      <c r="T367" t="str">
        <f>""</f>
        <v/>
      </c>
      <c r="W367" t="str">
        <f>""</f>
        <v/>
      </c>
      <c r="Y367" t="str">
        <f>""</f>
        <v/>
      </c>
      <c r="Z367" t="str">
        <f>""</f>
        <v/>
      </c>
    </row>
    <row r="368" spans="1:26" x14ac:dyDescent="0.25">
      <c r="A368">
        <v>11030</v>
      </c>
      <c r="B368" t="str">
        <f t="shared" si="69"/>
        <v>CIOTOLI</v>
      </c>
      <c r="C368" t="str">
        <f t="shared" si="70"/>
        <v>MARTA</v>
      </c>
      <c r="D368" s="1">
        <v>45779</v>
      </c>
      <c r="E368" s="1">
        <v>45779</v>
      </c>
      <c r="F368">
        <v>100</v>
      </c>
      <c r="G368" s="1">
        <v>45779</v>
      </c>
      <c r="H368" s="1">
        <v>45779</v>
      </c>
      <c r="I368" t="str">
        <f>"1000"</f>
        <v>1000</v>
      </c>
      <c r="J368" t="str">
        <f>"FERIE"</f>
        <v>FERIE</v>
      </c>
      <c r="L368" t="str">
        <f>""</f>
        <v/>
      </c>
      <c r="M368">
        <v>0</v>
      </c>
      <c r="N368" t="str">
        <f>"0:00"</f>
        <v>0:00</v>
      </c>
      <c r="O368">
        <v>1</v>
      </c>
      <c r="P368">
        <v>0</v>
      </c>
      <c r="Q368" t="str">
        <f>"0:00"</f>
        <v>0:00</v>
      </c>
      <c r="R368">
        <v>1</v>
      </c>
      <c r="S368" t="str">
        <f>""</f>
        <v/>
      </c>
      <c r="T368" t="str">
        <f>""</f>
        <v/>
      </c>
      <c r="W368" t="str">
        <f>""</f>
        <v/>
      </c>
      <c r="Y368" t="str">
        <f>""</f>
        <v/>
      </c>
      <c r="Z368" t="str">
        <f>""</f>
        <v/>
      </c>
    </row>
    <row r="369" spans="1:26" x14ac:dyDescent="0.25">
      <c r="A369">
        <v>11030</v>
      </c>
      <c r="B369" t="str">
        <f t="shared" si="69"/>
        <v>CIOTOLI</v>
      </c>
      <c r="C369" t="str">
        <f t="shared" si="70"/>
        <v>MARTA</v>
      </c>
      <c r="D369" s="1">
        <v>45776</v>
      </c>
      <c r="E369" s="1">
        <v>45776</v>
      </c>
      <c r="F369">
        <v>100</v>
      </c>
      <c r="G369" s="1">
        <v>45776</v>
      </c>
      <c r="H369" s="1">
        <v>45776</v>
      </c>
      <c r="I369" t="str">
        <f>"1010"</f>
        <v>1010</v>
      </c>
      <c r="J369" t="str">
        <f>"RECUPERO ORE ECCEDENTI"</f>
        <v>RECUPERO ORE ECCEDENTI</v>
      </c>
      <c r="L369" t="str">
        <f>""</f>
        <v/>
      </c>
      <c r="M369">
        <v>12</v>
      </c>
      <c r="N369" t="str">
        <f>"0:12"</f>
        <v>0:12</v>
      </c>
      <c r="O369">
        <v>1</v>
      </c>
      <c r="P369">
        <v>12</v>
      </c>
      <c r="Q369" t="str">
        <f>"0:12"</f>
        <v>0:12</v>
      </c>
      <c r="R369">
        <v>1</v>
      </c>
      <c r="S369" t="str">
        <f>""</f>
        <v/>
      </c>
      <c r="T369" t="str">
        <f>""</f>
        <v/>
      </c>
      <c r="W369" t="str">
        <f>""</f>
        <v/>
      </c>
      <c r="Y369" t="str">
        <f>""</f>
        <v/>
      </c>
      <c r="Z369" t="str">
        <f>""</f>
        <v/>
      </c>
    </row>
    <row r="370" spans="1:26" x14ac:dyDescent="0.25">
      <c r="A370">
        <v>11030</v>
      </c>
      <c r="B370" t="str">
        <f t="shared" si="69"/>
        <v>CIOTOLI</v>
      </c>
      <c r="C370" t="str">
        <f t="shared" si="70"/>
        <v>MARTA</v>
      </c>
      <c r="D370" s="1">
        <v>45775</v>
      </c>
      <c r="E370" s="1">
        <v>45775</v>
      </c>
      <c r="F370">
        <v>100</v>
      </c>
      <c r="G370" s="1">
        <v>45775</v>
      </c>
      <c r="H370" s="1">
        <v>45775</v>
      </c>
      <c r="I370" t="str">
        <f>"1010"</f>
        <v>1010</v>
      </c>
      <c r="J370" t="str">
        <f>"RECUPERO ORE ECCEDENTI"</f>
        <v>RECUPERO ORE ECCEDENTI</v>
      </c>
      <c r="L370" t="str">
        <f>""</f>
        <v/>
      </c>
      <c r="M370">
        <v>3</v>
      </c>
      <c r="N370" t="str">
        <f>"0:03"</f>
        <v>0:03</v>
      </c>
      <c r="O370">
        <v>1</v>
      </c>
      <c r="P370">
        <v>3</v>
      </c>
      <c r="Q370" t="str">
        <f>"0:03"</f>
        <v>0:03</v>
      </c>
      <c r="R370">
        <v>1</v>
      </c>
      <c r="S370" t="str">
        <f>""</f>
        <v/>
      </c>
      <c r="T370" t="str">
        <f>""</f>
        <v/>
      </c>
      <c r="W370" t="str">
        <f>""</f>
        <v/>
      </c>
      <c r="Y370" t="str">
        <f>""</f>
        <v/>
      </c>
      <c r="Z370" t="str">
        <f>""</f>
        <v/>
      </c>
    </row>
    <row r="371" spans="1:26" x14ac:dyDescent="0.25">
      <c r="A371">
        <v>11030</v>
      </c>
      <c r="B371" t="str">
        <f t="shared" si="69"/>
        <v>CIOTOLI</v>
      </c>
      <c r="C371" t="str">
        <f t="shared" si="70"/>
        <v>MARTA</v>
      </c>
      <c r="D371" s="1">
        <v>45770</v>
      </c>
      <c r="E371" s="1">
        <v>45770</v>
      </c>
      <c r="F371">
        <v>100</v>
      </c>
      <c r="G371" s="1">
        <v>45770</v>
      </c>
      <c r="H371" s="1">
        <v>45770</v>
      </c>
      <c r="I371" t="str">
        <f>"1010"</f>
        <v>1010</v>
      </c>
      <c r="J371" t="str">
        <f>"RECUPERO ORE ECCEDENTI"</f>
        <v>RECUPERO ORE ECCEDENTI</v>
      </c>
      <c r="L371" t="str">
        <f>""</f>
        <v/>
      </c>
      <c r="M371">
        <v>1</v>
      </c>
      <c r="N371" t="str">
        <f>"0:01"</f>
        <v>0:01</v>
      </c>
      <c r="O371">
        <v>1</v>
      </c>
      <c r="P371">
        <v>1</v>
      </c>
      <c r="Q371" t="str">
        <f>"0:01"</f>
        <v>0:01</v>
      </c>
      <c r="R371">
        <v>1</v>
      </c>
      <c r="S371" t="str">
        <f>""</f>
        <v/>
      </c>
      <c r="T371" t="str">
        <f>""</f>
        <v/>
      </c>
      <c r="W371" t="str">
        <f>""</f>
        <v/>
      </c>
      <c r="Y371" t="str">
        <f>""</f>
        <v/>
      </c>
      <c r="Z371" t="str">
        <f>""</f>
        <v/>
      </c>
    </row>
    <row r="372" spans="1:26" x14ac:dyDescent="0.25">
      <c r="A372">
        <v>11030</v>
      </c>
      <c r="B372" t="str">
        <f t="shared" si="69"/>
        <v>CIOTOLI</v>
      </c>
      <c r="C372" t="str">
        <f t="shared" si="70"/>
        <v>MARTA</v>
      </c>
      <c r="D372" s="1">
        <v>45769</v>
      </c>
      <c r="E372" s="1">
        <v>45769</v>
      </c>
      <c r="F372">
        <v>100</v>
      </c>
      <c r="G372" s="1">
        <v>45769</v>
      </c>
      <c r="H372" s="1">
        <v>45769</v>
      </c>
      <c r="I372" t="str">
        <f>"5134"</f>
        <v>5134</v>
      </c>
      <c r="J372" t="str">
        <f>"RIPOSO COMPENSATIVO"</f>
        <v>RIPOSO COMPENSATIVO</v>
      </c>
      <c r="L372" t="str">
        <f>""</f>
        <v/>
      </c>
      <c r="M372">
        <v>540</v>
      </c>
      <c r="N372" t="str">
        <f>"9:00"</f>
        <v>9:00</v>
      </c>
      <c r="O372">
        <v>1</v>
      </c>
      <c r="P372">
        <v>540</v>
      </c>
      <c r="Q372" t="str">
        <f>"9:00"</f>
        <v>9:00</v>
      </c>
      <c r="R372">
        <v>1</v>
      </c>
      <c r="S372" t="str">
        <f>""</f>
        <v/>
      </c>
      <c r="T372" t="str">
        <f>""</f>
        <v/>
      </c>
      <c r="W372" t="str">
        <f>""</f>
        <v/>
      </c>
      <c r="Y372" t="str">
        <f>""</f>
        <v/>
      </c>
      <c r="Z372" t="str">
        <f>""</f>
        <v/>
      </c>
    </row>
    <row r="373" spans="1:26" x14ac:dyDescent="0.25">
      <c r="A373">
        <v>11030</v>
      </c>
      <c r="B373" t="str">
        <f t="shared" si="69"/>
        <v>CIOTOLI</v>
      </c>
      <c r="C373" t="str">
        <f t="shared" si="70"/>
        <v>MARTA</v>
      </c>
      <c r="D373" s="1">
        <v>45765</v>
      </c>
      <c r="E373" s="1">
        <v>45765</v>
      </c>
      <c r="F373">
        <v>100</v>
      </c>
      <c r="G373" s="1">
        <v>45765</v>
      </c>
      <c r="H373" s="1">
        <v>45765</v>
      </c>
      <c r="I373" t="str">
        <f>"1000"</f>
        <v>1000</v>
      </c>
      <c r="J373" t="str">
        <f>"FERIE"</f>
        <v>FERIE</v>
      </c>
      <c r="L373" t="str">
        <f>""</f>
        <v/>
      </c>
      <c r="M373">
        <v>0</v>
      </c>
      <c r="N373" t="str">
        <f>"0:00"</f>
        <v>0:00</v>
      </c>
      <c r="O373">
        <v>1</v>
      </c>
      <c r="P373">
        <v>0</v>
      </c>
      <c r="Q373" t="str">
        <f>"0:00"</f>
        <v>0:00</v>
      </c>
      <c r="R373">
        <v>1</v>
      </c>
      <c r="S373" t="str">
        <f>""</f>
        <v/>
      </c>
      <c r="T373" t="str">
        <f>""</f>
        <v/>
      </c>
      <c r="W373" t="str">
        <f>""</f>
        <v/>
      </c>
      <c r="Y373" t="str">
        <f>""</f>
        <v/>
      </c>
      <c r="Z373" t="str">
        <f>""</f>
        <v/>
      </c>
    </row>
    <row r="374" spans="1:26" x14ac:dyDescent="0.25">
      <c r="A374">
        <v>11030</v>
      </c>
      <c r="B374" t="str">
        <f t="shared" si="69"/>
        <v>CIOTOLI</v>
      </c>
      <c r="C374" t="str">
        <f t="shared" si="70"/>
        <v>MARTA</v>
      </c>
      <c r="D374" s="1">
        <v>45764</v>
      </c>
      <c r="E374" s="1">
        <v>45764</v>
      </c>
      <c r="F374">
        <v>100</v>
      </c>
      <c r="G374" s="1">
        <v>45764</v>
      </c>
      <c r="H374" s="1">
        <v>45764</v>
      </c>
      <c r="I374" t="str">
        <f>"1010"</f>
        <v>1010</v>
      </c>
      <c r="J374" t="str">
        <f>"RECUPERO ORE ECCEDENTI"</f>
        <v>RECUPERO ORE ECCEDENTI</v>
      </c>
      <c r="L374" t="str">
        <f>""</f>
        <v/>
      </c>
      <c r="M374">
        <v>21</v>
      </c>
      <c r="N374" t="str">
        <f>"0:21"</f>
        <v>0:21</v>
      </c>
      <c r="O374">
        <v>1</v>
      </c>
      <c r="P374">
        <v>21</v>
      </c>
      <c r="Q374" t="str">
        <f>"0:21"</f>
        <v>0:21</v>
      </c>
      <c r="R374">
        <v>1</v>
      </c>
      <c r="S374" t="str">
        <f>""</f>
        <v/>
      </c>
      <c r="T374" t="str">
        <f>""</f>
        <v/>
      </c>
      <c r="W374" t="str">
        <f>""</f>
        <v/>
      </c>
      <c r="Y374" t="str">
        <f>""</f>
        <v/>
      </c>
      <c r="Z374" t="str">
        <f>""</f>
        <v/>
      </c>
    </row>
    <row r="375" spans="1:26" x14ac:dyDescent="0.25">
      <c r="A375">
        <v>11030</v>
      </c>
      <c r="B375" t="str">
        <f t="shared" si="69"/>
        <v>CIOTOLI</v>
      </c>
      <c r="C375" t="str">
        <f t="shared" si="70"/>
        <v>MARTA</v>
      </c>
      <c r="D375" s="1">
        <v>45762</v>
      </c>
      <c r="E375" s="1">
        <v>45763</v>
      </c>
      <c r="F375">
        <v>100</v>
      </c>
      <c r="G375" s="1">
        <v>45762</v>
      </c>
      <c r="H375" s="1">
        <v>45763</v>
      </c>
      <c r="I375" t="str">
        <f>"1010"</f>
        <v>1010</v>
      </c>
      <c r="J375" t="str">
        <f>"RECUPERO ORE ECCEDENTI"</f>
        <v>RECUPERO ORE ECCEDENTI</v>
      </c>
      <c r="L375" t="str">
        <f>""</f>
        <v/>
      </c>
      <c r="M375">
        <v>2</v>
      </c>
      <c r="N375" t="str">
        <f>"0:02"</f>
        <v>0:02</v>
      </c>
      <c r="O375">
        <v>2</v>
      </c>
      <c r="P375">
        <v>2</v>
      </c>
      <c r="Q375" t="str">
        <f>"0:02"</f>
        <v>0:02</v>
      </c>
      <c r="R375">
        <v>2</v>
      </c>
      <c r="S375" t="str">
        <f>""</f>
        <v/>
      </c>
      <c r="T375" t="str">
        <f>""</f>
        <v/>
      </c>
      <c r="W375" t="str">
        <f>""</f>
        <v/>
      </c>
      <c r="Y375" t="str">
        <f>""</f>
        <v/>
      </c>
      <c r="Z375" t="str">
        <f>""</f>
        <v/>
      </c>
    </row>
    <row r="376" spans="1:26" x14ac:dyDescent="0.25">
      <c r="A376">
        <v>11030</v>
      </c>
      <c r="B376" t="str">
        <f t="shared" si="69"/>
        <v>CIOTOLI</v>
      </c>
      <c r="C376" t="str">
        <f t="shared" si="70"/>
        <v>MARTA</v>
      </c>
      <c r="D376" s="1">
        <v>45755</v>
      </c>
      <c r="E376" s="1">
        <v>45755</v>
      </c>
      <c r="F376">
        <v>100</v>
      </c>
      <c r="G376" s="1">
        <v>45755</v>
      </c>
      <c r="H376" s="1">
        <v>45755</v>
      </c>
      <c r="I376" t="str">
        <f>"1010"</f>
        <v>1010</v>
      </c>
      <c r="J376" t="str">
        <f>"RECUPERO ORE ECCEDENTI"</f>
        <v>RECUPERO ORE ECCEDENTI</v>
      </c>
      <c r="L376" t="str">
        <f>""</f>
        <v/>
      </c>
      <c r="M376">
        <v>38</v>
      </c>
      <c r="N376" t="str">
        <f>"0:38"</f>
        <v>0:38</v>
      </c>
      <c r="O376">
        <v>1</v>
      </c>
      <c r="P376">
        <v>38</v>
      </c>
      <c r="Q376" t="str">
        <f>"0:38"</f>
        <v>0:38</v>
      </c>
      <c r="R376">
        <v>1</v>
      </c>
      <c r="S376" t="str">
        <f>""</f>
        <v/>
      </c>
      <c r="T376" t="str">
        <f>""</f>
        <v/>
      </c>
      <c r="W376" t="str">
        <f>""</f>
        <v/>
      </c>
      <c r="Y376" t="str">
        <f>""</f>
        <v/>
      </c>
      <c r="Z376" t="str">
        <f>""</f>
        <v/>
      </c>
    </row>
    <row r="377" spans="1:26" x14ac:dyDescent="0.25">
      <c r="A377">
        <v>11030</v>
      </c>
      <c r="B377" t="str">
        <f t="shared" si="69"/>
        <v>CIOTOLI</v>
      </c>
      <c r="C377" t="str">
        <f t="shared" si="70"/>
        <v>MARTA</v>
      </c>
      <c r="D377" s="1">
        <v>45750</v>
      </c>
      <c r="E377" s="1">
        <v>45750</v>
      </c>
      <c r="F377">
        <v>100</v>
      </c>
      <c r="G377" s="1">
        <v>45750</v>
      </c>
      <c r="H377" s="1">
        <v>45750</v>
      </c>
      <c r="I377" t="str">
        <f>"1010"</f>
        <v>1010</v>
      </c>
      <c r="J377" t="str">
        <f>"RECUPERO ORE ECCEDENTI"</f>
        <v>RECUPERO ORE ECCEDENTI</v>
      </c>
      <c r="L377" t="str">
        <f>""</f>
        <v/>
      </c>
      <c r="M377">
        <v>24</v>
      </c>
      <c r="N377" t="str">
        <f>"0:24"</f>
        <v>0:24</v>
      </c>
      <c r="O377">
        <v>1</v>
      </c>
      <c r="P377">
        <v>24</v>
      </c>
      <c r="Q377" t="str">
        <f>"0:24"</f>
        <v>0:24</v>
      </c>
      <c r="R377">
        <v>1</v>
      </c>
      <c r="S377" t="str">
        <f>""</f>
        <v/>
      </c>
      <c r="T377" t="str">
        <f>""</f>
        <v/>
      </c>
      <c r="W377" t="str">
        <f>""</f>
        <v/>
      </c>
      <c r="Y377" t="str">
        <f>""</f>
        <v/>
      </c>
      <c r="Z377" t="str">
        <f>""</f>
        <v/>
      </c>
    </row>
    <row r="378" spans="1:26" x14ac:dyDescent="0.25">
      <c r="A378">
        <v>11030</v>
      </c>
      <c r="B378" t="str">
        <f t="shared" si="69"/>
        <v>CIOTOLI</v>
      </c>
      <c r="C378" t="str">
        <f t="shared" si="70"/>
        <v>MARTA</v>
      </c>
      <c r="D378" s="1">
        <v>45749</v>
      </c>
      <c r="E378" s="1">
        <v>45749</v>
      </c>
      <c r="F378">
        <v>100</v>
      </c>
      <c r="G378" s="1">
        <v>45749</v>
      </c>
      <c r="H378" s="1">
        <v>45749</v>
      </c>
      <c r="I378" t="str">
        <f>"1010"</f>
        <v>1010</v>
      </c>
      <c r="J378" t="str">
        <f>"RECUPERO ORE ECCEDENTI"</f>
        <v>RECUPERO ORE ECCEDENTI</v>
      </c>
      <c r="L378" t="str">
        <f>""</f>
        <v/>
      </c>
      <c r="M378">
        <v>62</v>
      </c>
      <c r="N378" t="str">
        <f>"1:02"</f>
        <v>1:02</v>
      </c>
      <c r="O378">
        <v>1</v>
      </c>
      <c r="P378">
        <v>62</v>
      </c>
      <c r="Q378" t="str">
        <f>"1:02"</f>
        <v>1:02</v>
      </c>
      <c r="R378">
        <v>1</v>
      </c>
      <c r="S378" t="str">
        <f>""</f>
        <v/>
      </c>
      <c r="T378" t="str">
        <f>""</f>
        <v/>
      </c>
      <c r="W378" t="str">
        <f>""</f>
        <v/>
      </c>
      <c r="Y378" t="str">
        <f>""</f>
        <v/>
      </c>
      <c r="Z378" t="str">
        <f>""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36CF-816D-4E18-970F-C29C5FBCE93A}">
  <dimension ref="A1:AI127"/>
  <sheetViews>
    <sheetView topLeftCell="N1" workbookViewId="0">
      <selection activeCell="AF17" sqref="AF17"/>
    </sheetView>
  </sheetViews>
  <sheetFormatPr defaultRowHeight="15" x14ac:dyDescent="0.25"/>
  <cols>
    <col min="1" max="1" width="9.28515625" bestFit="1" customWidth="1"/>
    <col min="2" max="2" width="13.42578125" bestFit="1" customWidth="1"/>
    <col min="3" max="3" width="17" bestFit="1" customWidth="1"/>
    <col min="4" max="4" width="19.85546875" bestFit="1" customWidth="1"/>
    <col min="5" max="6" width="10.7109375" bestFit="1" customWidth="1"/>
    <col min="7" max="7" width="9" bestFit="1" customWidth="1"/>
    <col min="8" max="8" width="19" bestFit="1" customWidth="1"/>
    <col min="9" max="9" width="18" bestFit="1" customWidth="1"/>
    <col min="10" max="10" width="19" bestFit="1" customWidth="1"/>
    <col min="11" max="11" width="18" bestFit="1" customWidth="1"/>
    <col min="12" max="12" width="12.28515625" bestFit="1" customWidth="1"/>
    <col min="13" max="13" width="58.7109375" bestFit="1" customWidth="1"/>
    <col min="14" max="14" width="16" bestFit="1" customWidth="1"/>
    <col min="25" max="25" width="23.42578125" bestFit="1" customWidth="1"/>
    <col min="26" max="26" width="17.5703125" bestFit="1" customWidth="1"/>
    <col min="28" max="28" width="6.5703125" bestFit="1" customWidth="1"/>
    <col min="29" max="29" width="9" bestFit="1" customWidth="1"/>
    <col min="30" max="30" width="24.5703125" bestFit="1" customWidth="1"/>
    <col min="31" max="31" width="14.28515625" bestFit="1" customWidth="1"/>
    <col min="32" max="32" width="14.28515625" customWidth="1"/>
    <col min="33" max="33" width="11.7109375" bestFit="1" customWidth="1"/>
    <col min="34" max="34" width="10.7109375" bestFit="1" customWidth="1"/>
    <col min="35" max="35" width="13.5703125" customWidth="1"/>
  </cols>
  <sheetData>
    <row r="1" spans="1:35" s="11" customFormat="1" ht="60" x14ac:dyDescent="0.25">
      <c r="A1" s="16" t="s">
        <v>0</v>
      </c>
      <c r="B1" s="17" t="s">
        <v>1</v>
      </c>
      <c r="C1" s="17" t="s">
        <v>2</v>
      </c>
      <c r="D1" s="17" t="s">
        <v>45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43</v>
      </c>
      <c r="K1" s="17" t="s">
        <v>44</v>
      </c>
      <c r="L1" s="17" t="s">
        <v>8</v>
      </c>
      <c r="M1" s="17" t="s">
        <v>9</v>
      </c>
      <c r="N1" s="18" t="s">
        <v>26</v>
      </c>
      <c r="O1" s="11" t="s">
        <v>10</v>
      </c>
      <c r="P1" s="11" t="s">
        <v>11</v>
      </c>
      <c r="Q1" s="11" t="s">
        <v>12</v>
      </c>
      <c r="R1" s="11" t="s">
        <v>13</v>
      </c>
      <c r="S1" s="11" t="s">
        <v>14</v>
      </c>
      <c r="T1" s="11" t="s">
        <v>15</v>
      </c>
      <c r="U1" s="11" t="s">
        <v>16</v>
      </c>
      <c r="AB1" s="13" t="s">
        <v>51</v>
      </c>
      <c r="AC1" s="13" t="s">
        <v>52</v>
      </c>
      <c r="AD1" s="13" t="s">
        <v>45</v>
      </c>
      <c r="AE1" s="13" t="s">
        <v>53</v>
      </c>
      <c r="AF1" s="13" t="s">
        <v>86</v>
      </c>
      <c r="AG1" s="13" t="s">
        <v>55</v>
      </c>
      <c r="AH1" s="13" t="s">
        <v>54</v>
      </c>
    </row>
    <row r="2" spans="1:35" x14ac:dyDescent="0.25">
      <c r="A2" s="19">
        <v>43</v>
      </c>
      <c r="B2" s="6" t="str">
        <f>"CECCHERINI"</f>
        <v>CECCHERINI</v>
      </c>
      <c r="C2" s="6" t="str">
        <f>"SIMONA"</f>
        <v>SIMONA</v>
      </c>
      <c r="D2" s="6" t="s">
        <v>48</v>
      </c>
      <c r="E2" s="5">
        <v>45811</v>
      </c>
      <c r="F2" s="5">
        <v>45814</v>
      </c>
      <c r="G2" s="6">
        <v>100</v>
      </c>
      <c r="H2" s="5">
        <v>45811</v>
      </c>
      <c r="I2" s="5">
        <v>45814</v>
      </c>
      <c r="J2" s="5">
        <v>45811</v>
      </c>
      <c r="K2" s="5">
        <v>45814</v>
      </c>
      <c r="L2" s="6" t="str">
        <f>"1000"</f>
        <v>1000</v>
      </c>
      <c r="M2" s="6" t="str">
        <f>"FERIE"</f>
        <v>FERIE</v>
      </c>
      <c r="N2" s="20">
        <f t="shared" ref="N2:N28" si="0">NETWORKDAYS.INTL(J2,K2,"0000001",$Y$9:$Y$21)</f>
        <v>4</v>
      </c>
      <c r="O2" t="str">
        <f>""</f>
        <v/>
      </c>
      <c r="P2">
        <v>0</v>
      </c>
      <c r="Q2" t="str">
        <f t="shared" ref="Q2:Q28" si="1">"0:00"</f>
        <v>0:00</v>
      </c>
      <c r="R2">
        <v>4</v>
      </c>
      <c r="S2">
        <v>0</v>
      </c>
      <c r="T2" t="str">
        <f t="shared" ref="T2:T28" si="2">"0:00"</f>
        <v>0:00</v>
      </c>
      <c r="U2">
        <v>4</v>
      </c>
      <c r="V2" t="str">
        <f>""</f>
        <v/>
      </c>
      <c r="W2" t="str">
        <f>""</f>
        <v/>
      </c>
      <c r="Z2" t="str">
        <f>""</f>
        <v/>
      </c>
      <c r="AB2" s="37">
        <v>2025</v>
      </c>
      <c r="AC2" s="37" t="s">
        <v>56</v>
      </c>
      <c r="AD2" s="37" t="s">
        <v>48</v>
      </c>
      <c r="AE2" s="37">
        <f>'dipendenti per area'!A9</f>
        <v>8</v>
      </c>
      <c r="AF2" s="38">
        <f>AE2*NETWORKDAYS.INTL($Y$6,$Z$6,"0000001",$Y$9:$Y$21)</f>
        <v>592</v>
      </c>
      <c r="AG2" s="39">
        <f>100%-AH2</f>
        <v>0.75168918918918926</v>
      </c>
      <c r="AH2" s="40">
        <f>N29/AF2</f>
        <v>0.2483108108108108</v>
      </c>
    </row>
    <row r="3" spans="1:35" ht="17.25" customHeight="1" x14ac:dyDescent="0.25">
      <c r="A3" s="19">
        <v>43</v>
      </c>
      <c r="B3" s="6" t="str">
        <f>"CECCHERINI"</f>
        <v>CECCHERINI</v>
      </c>
      <c r="C3" s="6" t="str">
        <f>"SIMONA"</f>
        <v>SIMONA</v>
      </c>
      <c r="D3" s="6" t="s">
        <v>48</v>
      </c>
      <c r="E3" s="5">
        <v>45779</v>
      </c>
      <c r="F3" s="5">
        <v>45779</v>
      </c>
      <c r="G3" s="6">
        <v>100</v>
      </c>
      <c r="H3" s="5">
        <v>45779</v>
      </c>
      <c r="I3" s="5">
        <v>45779</v>
      </c>
      <c r="J3" s="5">
        <v>45779</v>
      </c>
      <c r="K3" s="5">
        <v>45779</v>
      </c>
      <c r="L3" s="6" t="str">
        <f>"1000"</f>
        <v>1000</v>
      </c>
      <c r="M3" s="6" t="str">
        <f>"FERIE"</f>
        <v>FERIE</v>
      </c>
      <c r="N3" s="20">
        <f t="shared" si="0"/>
        <v>1</v>
      </c>
      <c r="O3" t="str">
        <f>""</f>
        <v/>
      </c>
      <c r="P3">
        <v>0</v>
      </c>
      <c r="Q3" t="str">
        <f t="shared" si="1"/>
        <v>0:00</v>
      </c>
      <c r="R3">
        <v>1</v>
      </c>
      <c r="S3">
        <v>0</v>
      </c>
      <c r="T3" t="str">
        <f t="shared" si="2"/>
        <v>0:00</v>
      </c>
      <c r="U3">
        <v>1</v>
      </c>
      <c r="V3" t="str">
        <f>""</f>
        <v/>
      </c>
      <c r="W3" t="str">
        <f>""</f>
        <v/>
      </c>
      <c r="Z3" t="str">
        <f>""</f>
        <v/>
      </c>
      <c r="AB3" s="37">
        <v>2025</v>
      </c>
      <c r="AC3" s="37" t="s">
        <v>56</v>
      </c>
      <c r="AD3" s="37" t="s">
        <v>47</v>
      </c>
      <c r="AE3" s="37">
        <f>'dipendenti per area'!C10</f>
        <v>9</v>
      </c>
      <c r="AF3" s="38">
        <f t="shared" ref="AF3:AF5" si="3">AE3*NETWORKDAYS.INTL($Y$6,$Z$6,"0000001",$Y$9:$Y$21)</f>
        <v>666</v>
      </c>
      <c r="AG3" s="39">
        <f t="shared" ref="AG3:AG5" si="4">100%-AH3</f>
        <v>0.89639639639639634</v>
      </c>
      <c r="AH3" s="40">
        <f>N72/AF3</f>
        <v>0.1036036036036036</v>
      </c>
      <c r="AI3" s="11"/>
    </row>
    <row r="4" spans="1:35" x14ac:dyDescent="0.25">
      <c r="A4" s="19">
        <v>43</v>
      </c>
      <c r="B4" s="6" t="str">
        <f>"CECCHERINI"</f>
        <v>CECCHERINI</v>
      </c>
      <c r="C4" s="6" t="str">
        <f>"SIMONA"</f>
        <v>SIMONA</v>
      </c>
      <c r="D4" s="6" t="s">
        <v>48</v>
      </c>
      <c r="E4" s="5">
        <v>45775</v>
      </c>
      <c r="F4" s="5">
        <v>45777</v>
      </c>
      <c r="G4" s="6">
        <v>100</v>
      </c>
      <c r="H4" s="5">
        <v>45775</v>
      </c>
      <c r="I4" s="5">
        <v>45777</v>
      </c>
      <c r="J4" s="5">
        <v>45775</v>
      </c>
      <c r="K4" s="5">
        <v>45777</v>
      </c>
      <c r="L4" s="6" t="str">
        <f>"1000"</f>
        <v>1000</v>
      </c>
      <c r="M4" s="6" t="str">
        <f>"FERIE"</f>
        <v>FERIE</v>
      </c>
      <c r="N4" s="20">
        <f t="shared" si="0"/>
        <v>3</v>
      </c>
      <c r="O4" t="str">
        <f>""</f>
        <v/>
      </c>
      <c r="P4">
        <v>0</v>
      </c>
      <c r="Q4" t="str">
        <f t="shared" si="1"/>
        <v>0:00</v>
      </c>
      <c r="R4">
        <v>3</v>
      </c>
      <c r="S4">
        <v>0</v>
      </c>
      <c r="T4" t="str">
        <f t="shared" si="2"/>
        <v>0:00</v>
      </c>
      <c r="U4">
        <v>3</v>
      </c>
      <c r="V4" t="str">
        <f>""</f>
        <v/>
      </c>
      <c r="W4" t="str">
        <f>""</f>
        <v/>
      </c>
      <c r="Y4" s="41" t="s">
        <v>27</v>
      </c>
      <c r="Z4" s="42"/>
      <c r="AB4" s="37">
        <v>2025</v>
      </c>
      <c r="AC4" s="37" t="s">
        <v>56</v>
      </c>
      <c r="AD4" s="37" t="s">
        <v>46</v>
      </c>
      <c r="AE4" s="37">
        <f>'dipendenti per area'!G6</f>
        <v>5</v>
      </c>
      <c r="AF4" s="38">
        <f t="shared" si="3"/>
        <v>370</v>
      </c>
      <c r="AG4" s="39">
        <f t="shared" si="4"/>
        <v>0.86756756756756759</v>
      </c>
      <c r="AH4" s="40">
        <f>N96/AF4</f>
        <v>0.13243243243243244</v>
      </c>
    </row>
    <row r="5" spans="1:35" x14ac:dyDescent="0.25">
      <c r="A5" s="19">
        <v>43</v>
      </c>
      <c r="B5" s="6" t="str">
        <f>"CECCHERINI"</f>
        <v>CECCHERINI</v>
      </c>
      <c r="C5" s="6" t="str">
        <f>"SIMONA"</f>
        <v>SIMONA</v>
      </c>
      <c r="D5" s="6" t="s">
        <v>48</v>
      </c>
      <c r="E5" s="5">
        <v>45743</v>
      </c>
      <c r="F5" s="5">
        <v>45748</v>
      </c>
      <c r="G5" s="6">
        <v>100</v>
      </c>
      <c r="H5" s="5">
        <v>45743</v>
      </c>
      <c r="I5" s="5">
        <v>45748</v>
      </c>
      <c r="J5" s="14">
        <v>45748</v>
      </c>
      <c r="K5" s="5">
        <v>45748</v>
      </c>
      <c r="L5" s="6" t="str">
        <f>"1000"</f>
        <v>1000</v>
      </c>
      <c r="M5" s="6" t="str">
        <f>"FERIE"</f>
        <v>FERIE</v>
      </c>
      <c r="N5" s="20">
        <f t="shared" si="0"/>
        <v>1</v>
      </c>
      <c r="O5" t="str">
        <f>""</f>
        <v/>
      </c>
      <c r="P5">
        <v>0</v>
      </c>
      <c r="Q5" t="str">
        <f t="shared" si="1"/>
        <v>0:00</v>
      </c>
      <c r="R5">
        <v>4</v>
      </c>
      <c r="S5">
        <v>0</v>
      </c>
      <c r="T5" t="str">
        <f t="shared" si="2"/>
        <v>0:00</v>
      </c>
      <c r="U5">
        <v>1</v>
      </c>
      <c r="V5" t="str">
        <f>""</f>
        <v/>
      </c>
      <c r="W5" t="str">
        <f>""</f>
        <v/>
      </c>
      <c r="AB5" s="37">
        <v>2025</v>
      </c>
      <c r="AC5" s="37" t="s">
        <v>56</v>
      </c>
      <c r="AD5" s="37" t="s">
        <v>49</v>
      </c>
      <c r="AE5" s="37">
        <f>'dipendenti per area'!E6</f>
        <v>5</v>
      </c>
      <c r="AF5" s="38">
        <f t="shared" si="3"/>
        <v>370</v>
      </c>
      <c r="AG5" s="39">
        <f t="shared" si="4"/>
        <v>0.75945945945945947</v>
      </c>
      <c r="AH5" s="40">
        <f>N127/AF5</f>
        <v>0.24054054054054055</v>
      </c>
    </row>
    <row r="6" spans="1:35" x14ac:dyDescent="0.25">
      <c r="A6" s="19">
        <v>49</v>
      </c>
      <c r="B6" s="6" t="str">
        <f>"CHELI"</f>
        <v>CHELI</v>
      </c>
      <c r="C6" s="6" t="str">
        <f>"SILVIA"</f>
        <v>SILVIA</v>
      </c>
      <c r="D6" s="6" t="s">
        <v>48</v>
      </c>
      <c r="E6" s="5">
        <v>45838</v>
      </c>
      <c r="F6" s="5">
        <v>45842</v>
      </c>
      <c r="G6" s="6">
        <v>100</v>
      </c>
      <c r="H6" s="5">
        <v>45838</v>
      </c>
      <c r="I6" s="5">
        <v>45842</v>
      </c>
      <c r="J6" s="5">
        <v>45838</v>
      </c>
      <c r="K6" s="15">
        <v>45838</v>
      </c>
      <c r="L6" s="6" t="str">
        <f>"1000"</f>
        <v>1000</v>
      </c>
      <c r="M6" s="6" t="str">
        <f>"FERIE"</f>
        <v>FERIE</v>
      </c>
      <c r="N6" s="20">
        <f t="shared" si="0"/>
        <v>1</v>
      </c>
      <c r="O6" t="str">
        <f>""</f>
        <v/>
      </c>
      <c r="P6">
        <v>0</v>
      </c>
      <c r="Q6" t="str">
        <f t="shared" si="1"/>
        <v>0:00</v>
      </c>
      <c r="R6">
        <v>5</v>
      </c>
      <c r="S6">
        <v>0</v>
      </c>
      <c r="T6" t="str">
        <f t="shared" si="2"/>
        <v>0:00</v>
      </c>
      <c r="U6">
        <v>1</v>
      </c>
      <c r="V6" t="str">
        <f>""</f>
        <v/>
      </c>
      <c r="W6" t="str">
        <f>""</f>
        <v/>
      </c>
      <c r="Y6" s="2">
        <v>45748</v>
      </c>
      <c r="Z6" s="3">
        <v>45838</v>
      </c>
      <c r="AB6" t="str">
        <f>""</f>
        <v/>
      </c>
      <c r="AC6" t="str">
        <f>""</f>
        <v/>
      </c>
    </row>
    <row r="7" spans="1:35" x14ac:dyDescent="0.25">
      <c r="A7" s="19">
        <v>49</v>
      </c>
      <c r="B7" s="6" t="str">
        <f>"CHELI"</f>
        <v>CHELI</v>
      </c>
      <c r="C7" s="6" t="str">
        <f>"SILVIA"</f>
        <v>SILVIA</v>
      </c>
      <c r="D7" s="6" t="s">
        <v>48</v>
      </c>
      <c r="E7" s="5">
        <v>45826</v>
      </c>
      <c r="F7" s="5">
        <v>45828</v>
      </c>
      <c r="G7" s="6">
        <v>100</v>
      </c>
      <c r="H7" s="5">
        <v>45826</v>
      </c>
      <c r="I7" s="5">
        <v>45828</v>
      </c>
      <c r="J7" s="5">
        <v>45826</v>
      </c>
      <c r="K7" s="5">
        <v>45828</v>
      </c>
      <c r="L7" s="6" t="str">
        <f>"1500"</f>
        <v>1500</v>
      </c>
      <c r="M7" s="6" t="str">
        <f>"MALATTIA"</f>
        <v>MALATTIA</v>
      </c>
      <c r="N7" s="20">
        <f t="shared" si="0"/>
        <v>3</v>
      </c>
      <c r="O7" t="str">
        <f>""</f>
        <v/>
      </c>
      <c r="P7">
        <v>0</v>
      </c>
      <c r="Q7" t="str">
        <f t="shared" si="1"/>
        <v>0:00</v>
      </c>
      <c r="R7">
        <v>3</v>
      </c>
      <c r="S7">
        <v>0</v>
      </c>
      <c r="T7" t="str">
        <f t="shared" si="2"/>
        <v>0:00</v>
      </c>
      <c r="U7">
        <v>3</v>
      </c>
      <c r="V7" t="str">
        <f>""</f>
        <v/>
      </c>
      <c r="W7" t="str">
        <f>""</f>
        <v/>
      </c>
      <c r="AB7" t="str">
        <f>""</f>
        <v/>
      </c>
      <c r="AC7" t="str">
        <f>""</f>
        <v/>
      </c>
    </row>
    <row r="8" spans="1:35" x14ac:dyDescent="0.25">
      <c r="A8" s="19">
        <v>49</v>
      </c>
      <c r="B8" s="6" t="str">
        <f>"CHELI"</f>
        <v>CHELI</v>
      </c>
      <c r="C8" s="6" t="str">
        <f>"SILVIA"</f>
        <v>SILVIA</v>
      </c>
      <c r="D8" s="6" t="s">
        <v>48</v>
      </c>
      <c r="E8" s="5">
        <v>45821</v>
      </c>
      <c r="F8" s="5">
        <v>45821</v>
      </c>
      <c r="G8" s="6">
        <v>100</v>
      </c>
      <c r="H8" s="5">
        <v>45821</v>
      </c>
      <c r="I8" s="5">
        <v>45821</v>
      </c>
      <c r="J8" s="5">
        <v>45821</v>
      </c>
      <c r="K8" s="5">
        <v>45821</v>
      </c>
      <c r="L8" s="6" t="str">
        <f t="shared" ref="L8:L19" si="5">"1000"</f>
        <v>1000</v>
      </c>
      <c r="M8" s="6" t="str">
        <f t="shared" ref="M8:M19" si="6">"FERIE"</f>
        <v>FERIE</v>
      </c>
      <c r="N8" s="20">
        <f t="shared" si="0"/>
        <v>1</v>
      </c>
      <c r="O8" t="str">
        <f>""</f>
        <v/>
      </c>
      <c r="P8">
        <v>0</v>
      </c>
      <c r="Q8" t="str">
        <f t="shared" si="1"/>
        <v>0:00</v>
      </c>
      <c r="R8">
        <v>1</v>
      </c>
      <c r="S8">
        <v>0</v>
      </c>
      <c r="T8" t="str">
        <f t="shared" si="2"/>
        <v>0:00</v>
      </c>
      <c r="U8">
        <v>1</v>
      </c>
      <c r="V8" t="str">
        <f>""</f>
        <v/>
      </c>
      <c r="W8" t="str">
        <f>""</f>
        <v/>
      </c>
      <c r="Y8" s="4" t="s">
        <v>28</v>
      </c>
      <c r="Z8" s="4" t="s">
        <v>29</v>
      </c>
      <c r="AB8" t="str">
        <f>""</f>
        <v/>
      </c>
      <c r="AC8" t="str">
        <f>""</f>
        <v/>
      </c>
    </row>
    <row r="9" spans="1:35" x14ac:dyDescent="0.25">
      <c r="A9" s="19">
        <v>73</v>
      </c>
      <c r="B9" s="6" t="str">
        <f>"FRANCI"</f>
        <v>FRANCI</v>
      </c>
      <c r="C9" s="6" t="str">
        <f>"LUISELLA"</f>
        <v>LUISELLA</v>
      </c>
      <c r="D9" s="6" t="s">
        <v>48</v>
      </c>
      <c r="E9" s="5">
        <v>45803</v>
      </c>
      <c r="F9" s="5">
        <v>45807</v>
      </c>
      <c r="G9" s="6">
        <v>100</v>
      </c>
      <c r="H9" s="5">
        <v>45803</v>
      </c>
      <c r="I9" s="5">
        <v>45807</v>
      </c>
      <c r="J9" s="5">
        <v>45803</v>
      </c>
      <c r="K9" s="5">
        <v>45807</v>
      </c>
      <c r="L9" s="6" t="str">
        <f t="shared" si="5"/>
        <v>1000</v>
      </c>
      <c r="M9" s="6" t="str">
        <f t="shared" si="6"/>
        <v>FERIE</v>
      </c>
      <c r="N9" s="20">
        <f t="shared" si="0"/>
        <v>5</v>
      </c>
      <c r="O9" t="str">
        <f>""</f>
        <v/>
      </c>
      <c r="P9">
        <v>0</v>
      </c>
      <c r="Q9" t="str">
        <f t="shared" si="1"/>
        <v>0:00</v>
      </c>
      <c r="R9">
        <v>5</v>
      </c>
      <c r="S9">
        <v>0</v>
      </c>
      <c r="T9" t="str">
        <f t="shared" si="2"/>
        <v>0:00</v>
      </c>
      <c r="U9">
        <v>5</v>
      </c>
      <c r="V9" t="str">
        <f>""</f>
        <v/>
      </c>
      <c r="W9" t="str">
        <f>""</f>
        <v/>
      </c>
      <c r="Y9" s="5">
        <v>45658</v>
      </c>
      <c r="Z9" s="6" t="s">
        <v>30</v>
      </c>
      <c r="AB9" t="str">
        <f>""</f>
        <v/>
      </c>
      <c r="AC9" t="str">
        <f>""</f>
        <v/>
      </c>
    </row>
    <row r="10" spans="1:35" x14ac:dyDescent="0.25">
      <c r="A10" s="19">
        <v>73</v>
      </c>
      <c r="B10" s="6" t="str">
        <f>"FRANCI"</f>
        <v>FRANCI</v>
      </c>
      <c r="C10" s="6" t="str">
        <f>"LUISELLA"</f>
        <v>LUISELLA</v>
      </c>
      <c r="D10" s="6" t="s">
        <v>48</v>
      </c>
      <c r="E10" s="5">
        <v>45796</v>
      </c>
      <c r="F10" s="5">
        <v>45796</v>
      </c>
      <c r="G10" s="6">
        <v>100</v>
      </c>
      <c r="H10" s="5">
        <v>45796</v>
      </c>
      <c r="I10" s="5">
        <v>45796</v>
      </c>
      <c r="J10" s="5">
        <v>45796</v>
      </c>
      <c r="K10" s="5">
        <v>45796</v>
      </c>
      <c r="L10" s="6" t="str">
        <f t="shared" si="5"/>
        <v>1000</v>
      </c>
      <c r="M10" s="6" t="str">
        <f t="shared" si="6"/>
        <v>FERIE</v>
      </c>
      <c r="N10" s="20">
        <f t="shared" si="0"/>
        <v>1</v>
      </c>
      <c r="O10" t="str">
        <f>""</f>
        <v/>
      </c>
      <c r="P10">
        <v>0</v>
      </c>
      <c r="Q10" t="str">
        <f t="shared" si="1"/>
        <v>0:00</v>
      </c>
      <c r="R10">
        <v>1</v>
      </c>
      <c r="S10">
        <v>0</v>
      </c>
      <c r="T10" t="str">
        <f t="shared" si="2"/>
        <v>0:00</v>
      </c>
      <c r="U10">
        <v>1</v>
      </c>
      <c r="V10" t="str">
        <f>""</f>
        <v/>
      </c>
      <c r="W10" t="str">
        <f>""</f>
        <v/>
      </c>
      <c r="Y10" s="5">
        <v>45663</v>
      </c>
      <c r="Z10" s="6" t="s">
        <v>31</v>
      </c>
      <c r="AB10" t="str">
        <f>""</f>
        <v/>
      </c>
      <c r="AC10" t="str">
        <f>""</f>
        <v/>
      </c>
    </row>
    <row r="11" spans="1:35" x14ac:dyDescent="0.25">
      <c r="A11" s="19">
        <v>73</v>
      </c>
      <c r="B11" s="6" t="str">
        <f>"FRANCI"</f>
        <v>FRANCI</v>
      </c>
      <c r="C11" s="6" t="str">
        <f>"LUISELLA"</f>
        <v>LUISELLA</v>
      </c>
      <c r="D11" s="6" t="s">
        <v>48</v>
      </c>
      <c r="E11" s="5">
        <v>45779</v>
      </c>
      <c r="F11" s="5">
        <v>45779</v>
      </c>
      <c r="G11" s="6">
        <v>100</v>
      </c>
      <c r="H11" s="5">
        <v>45779</v>
      </c>
      <c r="I11" s="5">
        <v>45779</v>
      </c>
      <c r="J11" s="5">
        <v>45779</v>
      </c>
      <c r="K11" s="5">
        <v>45779</v>
      </c>
      <c r="L11" s="6" t="str">
        <f t="shared" si="5"/>
        <v>1000</v>
      </c>
      <c r="M11" s="6" t="str">
        <f t="shared" si="6"/>
        <v>FERIE</v>
      </c>
      <c r="N11" s="20">
        <f t="shared" si="0"/>
        <v>1</v>
      </c>
      <c r="O11" t="str">
        <f>""</f>
        <v/>
      </c>
      <c r="P11">
        <v>0</v>
      </c>
      <c r="Q11" t="str">
        <f t="shared" si="1"/>
        <v>0:00</v>
      </c>
      <c r="R11">
        <v>1</v>
      </c>
      <c r="S11">
        <v>0</v>
      </c>
      <c r="T11" t="str">
        <f t="shared" si="2"/>
        <v>0:00</v>
      </c>
      <c r="U11">
        <v>1</v>
      </c>
      <c r="V11" t="str">
        <f>""</f>
        <v/>
      </c>
      <c r="W11" t="str">
        <f>""</f>
        <v/>
      </c>
      <c r="Y11" s="9">
        <v>45767</v>
      </c>
      <c r="Z11" s="10" t="s">
        <v>32</v>
      </c>
      <c r="AB11" t="str">
        <f>""</f>
        <v/>
      </c>
      <c r="AC11" t="str">
        <f>""</f>
        <v/>
      </c>
    </row>
    <row r="12" spans="1:35" x14ac:dyDescent="0.25">
      <c r="A12" s="19">
        <v>73</v>
      </c>
      <c r="B12" s="6" t="str">
        <f>"FRANCI"</f>
        <v>FRANCI</v>
      </c>
      <c r="C12" s="6" t="str">
        <f>"LUISELLA"</f>
        <v>LUISELLA</v>
      </c>
      <c r="D12" s="6" t="s">
        <v>48</v>
      </c>
      <c r="E12" s="5">
        <v>45763</v>
      </c>
      <c r="F12" s="5">
        <v>45771</v>
      </c>
      <c r="G12" s="6">
        <v>100</v>
      </c>
      <c r="H12" s="5">
        <v>45763</v>
      </c>
      <c r="I12" s="5">
        <v>45771</v>
      </c>
      <c r="J12" s="5">
        <v>45763</v>
      </c>
      <c r="K12" s="5">
        <v>45771</v>
      </c>
      <c r="L12" s="6" t="str">
        <f t="shared" si="5"/>
        <v>1000</v>
      </c>
      <c r="M12" s="6" t="str">
        <f t="shared" si="6"/>
        <v>FERIE</v>
      </c>
      <c r="N12" s="20">
        <f t="shared" si="0"/>
        <v>7</v>
      </c>
      <c r="O12" t="str">
        <f>""</f>
        <v/>
      </c>
      <c r="P12">
        <v>0</v>
      </c>
      <c r="Q12" t="str">
        <f t="shared" si="1"/>
        <v>0:00</v>
      </c>
      <c r="R12">
        <v>6</v>
      </c>
      <c r="S12">
        <v>0</v>
      </c>
      <c r="T12" t="str">
        <f t="shared" si="2"/>
        <v>0:00</v>
      </c>
      <c r="U12">
        <v>6</v>
      </c>
      <c r="V12" t="str">
        <f>""</f>
        <v/>
      </c>
      <c r="W12" t="str">
        <f>""</f>
        <v/>
      </c>
      <c r="Y12" s="9">
        <v>45768</v>
      </c>
      <c r="Z12" s="10" t="s">
        <v>33</v>
      </c>
      <c r="AB12" t="str">
        <f>""</f>
        <v/>
      </c>
      <c r="AC12" t="str">
        <f>""</f>
        <v/>
      </c>
    </row>
    <row r="13" spans="1:35" x14ac:dyDescent="0.25">
      <c r="A13" s="19">
        <v>73</v>
      </c>
      <c r="B13" s="6" t="str">
        <f>"FRANCI"</f>
        <v>FRANCI</v>
      </c>
      <c r="C13" s="6" t="str">
        <f>"LUISELLA"</f>
        <v>LUISELLA</v>
      </c>
      <c r="D13" s="6" t="s">
        <v>48</v>
      </c>
      <c r="E13" s="5">
        <v>45751</v>
      </c>
      <c r="F13" s="5">
        <v>45751</v>
      </c>
      <c r="G13" s="6">
        <v>100</v>
      </c>
      <c r="H13" s="5">
        <v>45751</v>
      </c>
      <c r="I13" s="5">
        <v>45751</v>
      </c>
      <c r="J13" s="5">
        <v>45751</v>
      </c>
      <c r="K13" s="5">
        <v>45751</v>
      </c>
      <c r="L13" s="6" t="str">
        <f t="shared" si="5"/>
        <v>1000</v>
      </c>
      <c r="M13" s="6" t="str">
        <f t="shared" si="6"/>
        <v>FERIE</v>
      </c>
      <c r="N13" s="20">
        <f t="shared" si="0"/>
        <v>1</v>
      </c>
      <c r="O13" t="str">
        <f>""</f>
        <v/>
      </c>
      <c r="P13">
        <v>0</v>
      </c>
      <c r="Q13" t="str">
        <f t="shared" si="1"/>
        <v>0:00</v>
      </c>
      <c r="R13">
        <v>1</v>
      </c>
      <c r="S13">
        <v>0</v>
      </c>
      <c r="T13" t="str">
        <f t="shared" si="2"/>
        <v>0:00</v>
      </c>
      <c r="U13">
        <v>1</v>
      </c>
      <c r="V13" t="str">
        <f>""</f>
        <v/>
      </c>
      <c r="W13" t="str">
        <f>""</f>
        <v/>
      </c>
      <c r="Y13" s="5">
        <v>45772</v>
      </c>
      <c r="Z13" s="6" t="s">
        <v>34</v>
      </c>
      <c r="AB13" t="str">
        <f>""</f>
        <v/>
      </c>
      <c r="AC13" t="str">
        <f>""</f>
        <v/>
      </c>
    </row>
    <row r="14" spans="1:35" x14ac:dyDescent="0.25">
      <c r="A14" s="19">
        <v>74</v>
      </c>
      <c r="B14" s="6" t="str">
        <f>"FOCARDI"</f>
        <v>FOCARDI</v>
      </c>
      <c r="C14" s="6" t="str">
        <f>"LUCIA SILVIA"</f>
        <v>LUCIA SILVIA</v>
      </c>
      <c r="D14" s="6" t="s">
        <v>48</v>
      </c>
      <c r="E14" s="5">
        <v>45807</v>
      </c>
      <c r="F14" s="5">
        <v>45807</v>
      </c>
      <c r="G14" s="6">
        <v>100</v>
      </c>
      <c r="H14" s="5">
        <v>45807</v>
      </c>
      <c r="I14" s="5">
        <v>45807</v>
      </c>
      <c r="J14" s="5">
        <v>45807</v>
      </c>
      <c r="K14" s="5">
        <v>45807</v>
      </c>
      <c r="L14" s="6" t="str">
        <f t="shared" si="5"/>
        <v>1000</v>
      </c>
      <c r="M14" s="6" t="str">
        <f t="shared" si="6"/>
        <v>FERIE</v>
      </c>
      <c r="N14" s="20">
        <f t="shared" si="0"/>
        <v>1</v>
      </c>
      <c r="O14" t="str">
        <f>""</f>
        <v/>
      </c>
      <c r="P14">
        <v>0</v>
      </c>
      <c r="Q14" t="str">
        <f t="shared" si="1"/>
        <v>0:00</v>
      </c>
      <c r="R14">
        <v>1</v>
      </c>
      <c r="S14">
        <v>0</v>
      </c>
      <c r="T14" t="str">
        <f t="shared" si="2"/>
        <v>0:00</v>
      </c>
      <c r="U14">
        <v>1</v>
      </c>
      <c r="V14" t="str">
        <f>""</f>
        <v/>
      </c>
      <c r="W14" t="str">
        <f>""</f>
        <v/>
      </c>
      <c r="Y14" s="5">
        <v>45778</v>
      </c>
      <c r="Z14" s="6" t="s">
        <v>35</v>
      </c>
      <c r="AB14" t="str">
        <f>""</f>
        <v/>
      </c>
      <c r="AC14" t="str">
        <f>""</f>
        <v/>
      </c>
    </row>
    <row r="15" spans="1:35" x14ac:dyDescent="0.25">
      <c r="A15" s="19">
        <v>74</v>
      </c>
      <c r="B15" s="6" t="str">
        <f>"FOCARDI"</f>
        <v>FOCARDI</v>
      </c>
      <c r="C15" s="6" t="str">
        <f>"LUCIA SILVIA"</f>
        <v>LUCIA SILVIA</v>
      </c>
      <c r="D15" s="6" t="s">
        <v>48</v>
      </c>
      <c r="E15" s="5">
        <v>45779</v>
      </c>
      <c r="F15" s="5">
        <v>45779</v>
      </c>
      <c r="G15" s="6">
        <v>100</v>
      </c>
      <c r="H15" s="5">
        <v>45779</v>
      </c>
      <c r="I15" s="5">
        <v>45779</v>
      </c>
      <c r="J15" s="5">
        <v>45779</v>
      </c>
      <c r="K15" s="5">
        <v>45779</v>
      </c>
      <c r="L15" s="6" t="str">
        <f t="shared" si="5"/>
        <v>1000</v>
      </c>
      <c r="M15" s="6" t="str">
        <f t="shared" si="6"/>
        <v>FERIE</v>
      </c>
      <c r="N15" s="20">
        <f t="shared" si="0"/>
        <v>1</v>
      </c>
      <c r="O15" t="str">
        <f>""</f>
        <v/>
      </c>
      <c r="P15">
        <v>0</v>
      </c>
      <c r="Q15" t="str">
        <f t="shared" si="1"/>
        <v>0:00</v>
      </c>
      <c r="R15">
        <v>1</v>
      </c>
      <c r="S15">
        <v>0</v>
      </c>
      <c r="T15" t="str">
        <f t="shared" si="2"/>
        <v>0:00</v>
      </c>
      <c r="U15">
        <v>1</v>
      </c>
      <c r="V15" t="str">
        <f>""</f>
        <v/>
      </c>
      <c r="W15" t="str">
        <f>""</f>
        <v/>
      </c>
      <c r="Y15" s="5">
        <v>45810</v>
      </c>
      <c r="Z15" s="6" t="s">
        <v>36</v>
      </c>
      <c r="AB15" t="str">
        <f>""</f>
        <v/>
      </c>
      <c r="AC15" t="str">
        <f>""</f>
        <v/>
      </c>
    </row>
    <row r="16" spans="1:35" x14ac:dyDescent="0.25">
      <c r="A16" s="19">
        <v>74</v>
      </c>
      <c r="B16" s="6" t="str">
        <f>"FOCARDI"</f>
        <v>FOCARDI</v>
      </c>
      <c r="C16" s="6" t="str">
        <f>"LUCIA SILVIA"</f>
        <v>LUCIA SILVIA</v>
      </c>
      <c r="D16" s="6" t="s">
        <v>48</v>
      </c>
      <c r="E16" s="5">
        <v>45769</v>
      </c>
      <c r="F16" s="5">
        <v>45771</v>
      </c>
      <c r="G16" s="6">
        <v>100</v>
      </c>
      <c r="H16" s="5">
        <v>45769</v>
      </c>
      <c r="I16" s="5">
        <v>45771</v>
      </c>
      <c r="J16" s="5">
        <v>45769</v>
      </c>
      <c r="K16" s="5">
        <v>45771</v>
      </c>
      <c r="L16" s="6" t="str">
        <f t="shared" si="5"/>
        <v>1000</v>
      </c>
      <c r="M16" s="6" t="str">
        <f t="shared" si="6"/>
        <v>FERIE</v>
      </c>
      <c r="N16" s="20">
        <f t="shared" si="0"/>
        <v>3</v>
      </c>
      <c r="O16" t="str">
        <f>""</f>
        <v/>
      </c>
      <c r="P16">
        <v>0</v>
      </c>
      <c r="Q16" t="str">
        <f t="shared" si="1"/>
        <v>0:00</v>
      </c>
      <c r="R16">
        <v>3</v>
      </c>
      <c r="S16">
        <v>0</v>
      </c>
      <c r="T16" t="str">
        <f t="shared" si="2"/>
        <v>0:00</v>
      </c>
      <c r="U16">
        <v>3</v>
      </c>
      <c r="V16" t="str">
        <f>""</f>
        <v/>
      </c>
      <c r="W16" t="str">
        <f>""</f>
        <v/>
      </c>
      <c r="Y16" s="5">
        <v>45884</v>
      </c>
      <c r="Z16" s="6" t="s">
        <v>37</v>
      </c>
      <c r="AB16" t="str">
        <f>""</f>
        <v/>
      </c>
      <c r="AC16" t="str">
        <f>""</f>
        <v/>
      </c>
    </row>
    <row r="17" spans="1:29" x14ac:dyDescent="0.25">
      <c r="A17" s="19">
        <v>140</v>
      </c>
      <c r="B17" s="6" t="str">
        <f>"RONDONI"</f>
        <v>RONDONI</v>
      </c>
      <c r="C17" s="6" t="str">
        <f>"MANUELA"</f>
        <v>MANUELA</v>
      </c>
      <c r="D17" s="6" t="s">
        <v>48</v>
      </c>
      <c r="E17" s="5">
        <v>45825</v>
      </c>
      <c r="F17" s="5">
        <v>45834</v>
      </c>
      <c r="G17" s="6">
        <v>100</v>
      </c>
      <c r="H17" s="5">
        <v>45825</v>
      </c>
      <c r="I17" s="5">
        <v>45834</v>
      </c>
      <c r="J17" s="5">
        <v>45825</v>
      </c>
      <c r="K17" s="5">
        <v>45834</v>
      </c>
      <c r="L17" s="6" t="str">
        <f t="shared" si="5"/>
        <v>1000</v>
      </c>
      <c r="M17" s="6" t="str">
        <f t="shared" si="6"/>
        <v>FERIE</v>
      </c>
      <c r="N17" s="20">
        <f t="shared" si="0"/>
        <v>9</v>
      </c>
      <c r="O17" t="str">
        <f>""</f>
        <v/>
      </c>
      <c r="P17">
        <v>0</v>
      </c>
      <c r="Q17" t="str">
        <f t="shared" si="1"/>
        <v>0:00</v>
      </c>
      <c r="R17">
        <v>8</v>
      </c>
      <c r="S17">
        <v>0</v>
      </c>
      <c r="T17" t="str">
        <f t="shared" si="2"/>
        <v>0:00</v>
      </c>
      <c r="U17">
        <v>8</v>
      </c>
      <c r="V17" t="str">
        <f>""</f>
        <v/>
      </c>
      <c r="W17" t="str">
        <f>""</f>
        <v/>
      </c>
      <c r="Y17" s="5">
        <v>45962</v>
      </c>
      <c r="Z17" s="6" t="s">
        <v>38</v>
      </c>
      <c r="AB17" t="str">
        <f>""</f>
        <v/>
      </c>
      <c r="AC17" t="str">
        <f>""</f>
        <v/>
      </c>
    </row>
    <row r="18" spans="1:29" x14ac:dyDescent="0.25">
      <c r="A18" s="19">
        <v>140</v>
      </c>
      <c r="B18" s="6" t="str">
        <f>"RONDONI"</f>
        <v>RONDONI</v>
      </c>
      <c r="C18" s="6" t="str">
        <f>"MANUELA"</f>
        <v>MANUELA</v>
      </c>
      <c r="D18" s="6" t="s">
        <v>48</v>
      </c>
      <c r="E18" s="5">
        <v>45779</v>
      </c>
      <c r="F18" s="5">
        <v>45779</v>
      </c>
      <c r="G18" s="6">
        <v>100</v>
      </c>
      <c r="H18" s="5">
        <v>45779</v>
      </c>
      <c r="I18" s="5">
        <v>45779</v>
      </c>
      <c r="J18" s="5">
        <v>45779</v>
      </c>
      <c r="K18" s="5">
        <v>45779</v>
      </c>
      <c r="L18" s="6" t="str">
        <f t="shared" si="5"/>
        <v>1000</v>
      </c>
      <c r="M18" s="6" t="str">
        <f t="shared" si="6"/>
        <v>FERIE</v>
      </c>
      <c r="N18" s="20">
        <f t="shared" si="0"/>
        <v>1</v>
      </c>
      <c r="O18" t="str">
        <f>""</f>
        <v/>
      </c>
      <c r="P18">
        <v>0</v>
      </c>
      <c r="Q18" t="str">
        <f t="shared" si="1"/>
        <v>0:00</v>
      </c>
      <c r="R18">
        <v>1</v>
      </c>
      <c r="S18">
        <v>0</v>
      </c>
      <c r="T18" t="str">
        <f t="shared" si="2"/>
        <v>0:00</v>
      </c>
      <c r="U18">
        <v>1</v>
      </c>
      <c r="V18" t="str">
        <f>""</f>
        <v/>
      </c>
      <c r="W18" t="str">
        <f>""</f>
        <v/>
      </c>
      <c r="Y18" s="7">
        <v>45972</v>
      </c>
      <c r="Z18" s="8" t="s">
        <v>42</v>
      </c>
      <c r="AB18" t="str">
        <f>""</f>
        <v/>
      </c>
      <c r="AC18" t="str">
        <f>""</f>
        <v/>
      </c>
    </row>
    <row r="19" spans="1:29" x14ac:dyDescent="0.25">
      <c r="A19" s="19">
        <v>11017</v>
      </c>
      <c r="B19" s="6" t="str">
        <f>"MEINI"</f>
        <v>MEINI</v>
      </c>
      <c r="C19" s="6" t="str">
        <f>"HANNA MARIANA"</f>
        <v>HANNA MARIANA</v>
      </c>
      <c r="D19" s="6" t="s">
        <v>48</v>
      </c>
      <c r="E19" s="5">
        <v>45817</v>
      </c>
      <c r="F19" s="5">
        <v>45824</v>
      </c>
      <c r="G19" s="6">
        <v>100</v>
      </c>
      <c r="H19" s="5">
        <v>45817</v>
      </c>
      <c r="I19" s="5">
        <v>45824</v>
      </c>
      <c r="J19" s="5">
        <v>45817</v>
      </c>
      <c r="K19" s="5">
        <v>45824</v>
      </c>
      <c r="L19" s="6" t="str">
        <f t="shared" si="5"/>
        <v>1000</v>
      </c>
      <c r="M19" s="6" t="str">
        <f t="shared" si="6"/>
        <v>FERIE</v>
      </c>
      <c r="N19" s="20">
        <f t="shared" si="0"/>
        <v>7</v>
      </c>
      <c r="O19" t="str">
        <f>""</f>
        <v/>
      </c>
      <c r="P19">
        <v>0</v>
      </c>
      <c r="Q19" t="str">
        <f t="shared" si="1"/>
        <v>0:00</v>
      </c>
      <c r="R19">
        <v>6</v>
      </c>
      <c r="S19">
        <v>0</v>
      </c>
      <c r="T19" t="str">
        <f t="shared" si="2"/>
        <v>0:00</v>
      </c>
      <c r="U19">
        <v>6</v>
      </c>
      <c r="V19" t="str">
        <f>""</f>
        <v/>
      </c>
      <c r="W19" t="str">
        <f>""</f>
        <v/>
      </c>
      <c r="Y19" s="5">
        <v>45999</v>
      </c>
      <c r="Z19" s="6" t="s">
        <v>39</v>
      </c>
      <c r="AB19" t="str">
        <f>""</f>
        <v/>
      </c>
      <c r="AC19" t="str">
        <f>""</f>
        <v/>
      </c>
    </row>
    <row r="20" spans="1:29" x14ac:dyDescent="0.25">
      <c r="A20" s="19">
        <v>11017</v>
      </c>
      <c r="B20" s="6" t="str">
        <f>"MEINI"</f>
        <v>MEINI</v>
      </c>
      <c r="C20" s="6" t="str">
        <f>"HANNA MARIANA"</f>
        <v>HANNA MARIANA</v>
      </c>
      <c r="D20" s="6" t="s">
        <v>48</v>
      </c>
      <c r="E20" s="5">
        <v>45777</v>
      </c>
      <c r="F20" s="5">
        <v>45793</v>
      </c>
      <c r="G20" s="6">
        <v>100</v>
      </c>
      <c r="H20" s="5">
        <v>45777</v>
      </c>
      <c r="I20" s="5">
        <v>45793</v>
      </c>
      <c r="J20" s="5">
        <v>45777</v>
      </c>
      <c r="K20" s="5">
        <v>45793</v>
      </c>
      <c r="L20" s="6" t="str">
        <f>"1500"</f>
        <v>1500</v>
      </c>
      <c r="M20" s="6" t="str">
        <f>"MALATTIA"</f>
        <v>MALATTIA</v>
      </c>
      <c r="N20" s="20">
        <f t="shared" si="0"/>
        <v>14</v>
      </c>
      <c r="O20" t="str">
        <f>"Ricovero Ospedaliero"</f>
        <v>Ricovero Ospedaliero</v>
      </c>
      <c r="P20">
        <v>0</v>
      </c>
      <c r="Q20" t="str">
        <f t="shared" si="1"/>
        <v>0:00</v>
      </c>
      <c r="R20">
        <v>17</v>
      </c>
      <c r="S20">
        <v>0</v>
      </c>
      <c r="T20" t="str">
        <f t="shared" si="2"/>
        <v>0:00</v>
      </c>
      <c r="U20">
        <v>17</v>
      </c>
      <c r="V20" t="str">
        <f>""</f>
        <v/>
      </c>
      <c r="W20" t="str">
        <f>""</f>
        <v/>
      </c>
      <c r="Y20" s="5">
        <v>46016</v>
      </c>
      <c r="Z20" s="6" t="s">
        <v>40</v>
      </c>
      <c r="AB20" t="str">
        <f>""</f>
        <v/>
      </c>
      <c r="AC20" t="str">
        <f>""</f>
        <v/>
      </c>
    </row>
    <row r="21" spans="1:29" x14ac:dyDescent="0.25">
      <c r="A21" s="19">
        <v>11021</v>
      </c>
      <c r="B21" s="6" t="str">
        <f>"PECORARO "</f>
        <v xml:space="preserve">PECORARO </v>
      </c>
      <c r="C21" s="6" t="str">
        <f>"NADIA"</f>
        <v>NADIA</v>
      </c>
      <c r="D21" s="6" t="s">
        <v>48</v>
      </c>
      <c r="E21" s="5">
        <v>45820</v>
      </c>
      <c r="F21" s="5">
        <v>45839</v>
      </c>
      <c r="G21" s="6">
        <v>100</v>
      </c>
      <c r="H21" s="5">
        <v>45820</v>
      </c>
      <c r="I21" s="5">
        <v>45839</v>
      </c>
      <c r="J21" s="5">
        <v>45820</v>
      </c>
      <c r="K21" s="15">
        <v>45838</v>
      </c>
      <c r="L21" s="6" t="str">
        <f>"1513"</f>
        <v>1513</v>
      </c>
      <c r="M21" s="6" t="str">
        <f>"MALATTIA PATOLOGIE GRAVI"</f>
        <v>MALATTIA PATOLOGIE GRAVI</v>
      </c>
      <c r="N21" s="20">
        <f t="shared" si="0"/>
        <v>16</v>
      </c>
      <c r="O21" t="str">
        <f>""</f>
        <v/>
      </c>
      <c r="P21">
        <v>0</v>
      </c>
      <c r="Q21" t="str">
        <f t="shared" si="1"/>
        <v>0:00</v>
      </c>
      <c r="R21">
        <v>20</v>
      </c>
      <c r="S21">
        <v>0</v>
      </c>
      <c r="T21" t="str">
        <f t="shared" si="2"/>
        <v>0:00</v>
      </c>
      <c r="U21">
        <v>19</v>
      </c>
      <c r="V21" t="str">
        <f>""</f>
        <v/>
      </c>
      <c r="W21" t="str">
        <f>""</f>
        <v/>
      </c>
      <c r="Y21" s="5">
        <v>46017</v>
      </c>
      <c r="Z21" s="6" t="s">
        <v>41</v>
      </c>
      <c r="AB21" t="str">
        <f>""</f>
        <v/>
      </c>
      <c r="AC21" t="str">
        <f>""</f>
        <v/>
      </c>
    </row>
    <row r="22" spans="1:29" x14ac:dyDescent="0.25">
      <c r="A22" s="19">
        <v>11021</v>
      </c>
      <c r="B22" s="6" t="str">
        <f>"PECORARO "</f>
        <v xml:space="preserve">PECORARO </v>
      </c>
      <c r="C22" s="6" t="str">
        <f>"NADIA"</f>
        <v>NADIA</v>
      </c>
      <c r="D22" s="6" t="s">
        <v>48</v>
      </c>
      <c r="E22" s="5">
        <v>45798</v>
      </c>
      <c r="F22" s="5">
        <v>45819</v>
      </c>
      <c r="G22" s="6">
        <v>100</v>
      </c>
      <c r="H22" s="5">
        <v>45798</v>
      </c>
      <c r="I22" s="5">
        <v>45819</v>
      </c>
      <c r="J22" s="5">
        <v>45798</v>
      </c>
      <c r="K22" s="5">
        <v>45819</v>
      </c>
      <c r="L22" s="6" t="str">
        <f>"1513"</f>
        <v>1513</v>
      </c>
      <c r="M22" s="6" t="str">
        <f>"MALATTIA PATOLOGIE GRAVI"</f>
        <v>MALATTIA PATOLOGIE GRAVI</v>
      </c>
      <c r="N22" s="20">
        <f t="shared" si="0"/>
        <v>18</v>
      </c>
      <c r="O22" t="str">
        <f>""</f>
        <v/>
      </c>
      <c r="P22">
        <v>0</v>
      </c>
      <c r="Q22" t="str">
        <f t="shared" si="1"/>
        <v>0:00</v>
      </c>
      <c r="R22">
        <v>22</v>
      </c>
      <c r="S22">
        <v>0</v>
      </c>
      <c r="T22" t="str">
        <f t="shared" si="2"/>
        <v>0:00</v>
      </c>
      <c r="U22">
        <v>22</v>
      </c>
      <c r="V22" t="str">
        <f>""</f>
        <v/>
      </c>
      <c r="W22" t="str">
        <f>""</f>
        <v/>
      </c>
      <c r="Z22" t="str">
        <f>""</f>
        <v/>
      </c>
      <c r="AB22" t="str">
        <f>""</f>
        <v/>
      </c>
      <c r="AC22" t="str">
        <f>""</f>
        <v/>
      </c>
    </row>
    <row r="23" spans="1:29" x14ac:dyDescent="0.25">
      <c r="A23" s="19">
        <v>11021</v>
      </c>
      <c r="B23" s="6" t="str">
        <f>"PECORARO "</f>
        <v xml:space="preserve">PECORARO </v>
      </c>
      <c r="C23" s="6" t="str">
        <f>"NADIA"</f>
        <v>NADIA</v>
      </c>
      <c r="D23" s="6" t="s">
        <v>48</v>
      </c>
      <c r="E23" s="5">
        <v>45777</v>
      </c>
      <c r="F23" s="5">
        <v>45797</v>
      </c>
      <c r="G23" s="6">
        <v>100</v>
      </c>
      <c r="H23" s="5">
        <v>45777</v>
      </c>
      <c r="I23" s="5">
        <v>45797</v>
      </c>
      <c r="J23" s="5">
        <v>45777</v>
      </c>
      <c r="K23" s="5">
        <v>45797</v>
      </c>
      <c r="L23" s="6" t="str">
        <f>"1513"</f>
        <v>1513</v>
      </c>
      <c r="M23" s="6" t="str">
        <f>"MALATTIA PATOLOGIE GRAVI"</f>
        <v>MALATTIA PATOLOGIE GRAVI</v>
      </c>
      <c r="N23" s="20">
        <f t="shared" si="0"/>
        <v>17</v>
      </c>
      <c r="O23" t="str">
        <f>""</f>
        <v/>
      </c>
      <c r="P23">
        <v>0</v>
      </c>
      <c r="Q23" t="str">
        <f t="shared" si="1"/>
        <v>0:00</v>
      </c>
      <c r="R23">
        <v>21</v>
      </c>
      <c r="S23">
        <v>0</v>
      </c>
      <c r="T23" t="str">
        <f t="shared" si="2"/>
        <v>0:00</v>
      </c>
      <c r="U23">
        <v>21</v>
      </c>
      <c r="V23" t="str">
        <f>""</f>
        <v/>
      </c>
      <c r="W23" t="str">
        <f>""</f>
        <v/>
      </c>
      <c r="Z23" t="str">
        <f>""</f>
        <v/>
      </c>
      <c r="AB23" t="str">
        <f>""</f>
        <v/>
      </c>
      <c r="AC23" t="str">
        <f>""</f>
        <v/>
      </c>
    </row>
    <row r="24" spans="1:29" x14ac:dyDescent="0.25">
      <c r="A24" s="19">
        <v>11021</v>
      </c>
      <c r="B24" s="6" t="str">
        <f>"PECORARO "</f>
        <v xml:space="preserve">PECORARO </v>
      </c>
      <c r="C24" s="6" t="str">
        <f>"NADIA"</f>
        <v>NADIA</v>
      </c>
      <c r="D24" s="6" t="s">
        <v>48</v>
      </c>
      <c r="E24" s="5">
        <v>45751</v>
      </c>
      <c r="F24" s="5">
        <v>45776</v>
      </c>
      <c r="G24" s="6">
        <v>100</v>
      </c>
      <c r="H24" s="5">
        <v>45751</v>
      </c>
      <c r="I24" s="5">
        <v>45776</v>
      </c>
      <c r="J24" s="5">
        <v>45751</v>
      </c>
      <c r="K24" s="5">
        <v>45776</v>
      </c>
      <c r="L24" s="6" t="str">
        <f>"1513"</f>
        <v>1513</v>
      </c>
      <c r="M24" s="6" t="str">
        <f>"MALATTIA PATOLOGIE GRAVI"</f>
        <v>MALATTIA PATOLOGIE GRAVI</v>
      </c>
      <c r="N24" s="20">
        <f t="shared" si="0"/>
        <v>20</v>
      </c>
      <c r="O24" t="str">
        <f>""</f>
        <v/>
      </c>
      <c r="P24">
        <v>0</v>
      </c>
      <c r="Q24" t="str">
        <f t="shared" si="1"/>
        <v>0:00</v>
      </c>
      <c r="R24">
        <v>26</v>
      </c>
      <c r="S24">
        <v>0</v>
      </c>
      <c r="T24" t="str">
        <f t="shared" si="2"/>
        <v>0:00</v>
      </c>
      <c r="U24">
        <v>26</v>
      </c>
      <c r="V24" t="str">
        <f>""</f>
        <v/>
      </c>
      <c r="W24" t="str">
        <f>""</f>
        <v/>
      </c>
      <c r="Z24" t="str">
        <f>""</f>
        <v/>
      </c>
      <c r="AB24" t="str">
        <f>""</f>
        <v/>
      </c>
      <c r="AC24" t="str">
        <f>""</f>
        <v/>
      </c>
    </row>
    <row r="25" spans="1:29" x14ac:dyDescent="0.25">
      <c r="A25" s="19">
        <v>11021</v>
      </c>
      <c r="B25" s="6" t="str">
        <f>"PECORARO "</f>
        <v xml:space="preserve">PECORARO </v>
      </c>
      <c r="C25" s="6" t="str">
        <f>"NADIA"</f>
        <v>NADIA</v>
      </c>
      <c r="D25" s="6" t="s">
        <v>48</v>
      </c>
      <c r="E25" s="5">
        <v>45729</v>
      </c>
      <c r="F25" s="5">
        <v>45750</v>
      </c>
      <c r="G25" s="6">
        <v>100</v>
      </c>
      <c r="H25" s="5">
        <v>45729</v>
      </c>
      <c r="I25" s="5">
        <v>45750</v>
      </c>
      <c r="J25" s="14">
        <v>45748</v>
      </c>
      <c r="K25" s="5">
        <v>45750</v>
      </c>
      <c r="L25" s="6" t="str">
        <f>"1513"</f>
        <v>1513</v>
      </c>
      <c r="M25" s="6" t="str">
        <f>"MALATTIA PATOLOGIE GRAVI"</f>
        <v>MALATTIA PATOLOGIE GRAVI</v>
      </c>
      <c r="N25" s="20">
        <f t="shared" si="0"/>
        <v>3</v>
      </c>
      <c r="O25" t="str">
        <f>""</f>
        <v/>
      </c>
      <c r="P25">
        <v>0</v>
      </c>
      <c r="Q25" t="str">
        <f t="shared" si="1"/>
        <v>0:00</v>
      </c>
      <c r="R25">
        <v>22</v>
      </c>
      <c r="S25">
        <v>0</v>
      </c>
      <c r="T25" t="str">
        <f t="shared" si="2"/>
        <v>0:00</v>
      </c>
      <c r="U25">
        <v>3</v>
      </c>
      <c r="V25" t="str">
        <f>""</f>
        <v/>
      </c>
      <c r="W25" t="str">
        <f>""</f>
        <v/>
      </c>
      <c r="Z25" t="str">
        <f>""</f>
        <v/>
      </c>
      <c r="AB25" t="str">
        <f>""</f>
        <v/>
      </c>
      <c r="AC25" t="str">
        <f>""</f>
        <v/>
      </c>
    </row>
    <row r="26" spans="1:29" x14ac:dyDescent="0.25">
      <c r="A26" s="19">
        <v>11024</v>
      </c>
      <c r="B26" s="6" t="str">
        <f>"FABBRI"</f>
        <v>FABBRI</v>
      </c>
      <c r="C26" s="6" t="str">
        <f>"PAOLA"</f>
        <v>PAOLA</v>
      </c>
      <c r="D26" s="6" t="s">
        <v>48</v>
      </c>
      <c r="E26" s="5">
        <v>45826</v>
      </c>
      <c r="F26" s="5">
        <v>45832</v>
      </c>
      <c r="G26" s="6">
        <v>100</v>
      </c>
      <c r="H26" s="5">
        <v>45826</v>
      </c>
      <c r="I26" s="5">
        <v>45832</v>
      </c>
      <c r="J26" s="5">
        <v>45826</v>
      </c>
      <c r="K26" s="5">
        <v>45832</v>
      </c>
      <c r="L26" s="6" t="str">
        <f>"1000"</f>
        <v>1000</v>
      </c>
      <c r="M26" s="6" t="str">
        <f>"FERIE"</f>
        <v>FERIE</v>
      </c>
      <c r="N26" s="20">
        <f t="shared" si="0"/>
        <v>6</v>
      </c>
      <c r="O26" t="str">
        <f>""</f>
        <v/>
      </c>
      <c r="P26">
        <v>0</v>
      </c>
      <c r="Q26" t="str">
        <f t="shared" si="1"/>
        <v>0:00</v>
      </c>
      <c r="R26">
        <v>5</v>
      </c>
      <c r="S26">
        <v>0</v>
      </c>
      <c r="T26" t="str">
        <f t="shared" si="2"/>
        <v>0:00</v>
      </c>
      <c r="U26">
        <v>5</v>
      </c>
      <c r="V26" t="str">
        <f>""</f>
        <v/>
      </c>
      <c r="W26" t="str">
        <f>""</f>
        <v/>
      </c>
      <c r="Z26" t="str">
        <f>""</f>
        <v/>
      </c>
      <c r="AB26" t="str">
        <f>""</f>
        <v/>
      </c>
      <c r="AC26" t="str">
        <f>""</f>
        <v/>
      </c>
    </row>
    <row r="27" spans="1:29" x14ac:dyDescent="0.25">
      <c r="A27" s="19">
        <v>11024</v>
      </c>
      <c r="B27" s="6" t="str">
        <f>"FABBRI"</f>
        <v>FABBRI</v>
      </c>
      <c r="C27" s="6" t="str">
        <f>"PAOLA"</f>
        <v>PAOLA</v>
      </c>
      <c r="D27" s="6" t="s">
        <v>48</v>
      </c>
      <c r="E27" s="5">
        <v>45765</v>
      </c>
      <c r="F27" s="5">
        <v>45765</v>
      </c>
      <c r="G27" s="6">
        <v>100</v>
      </c>
      <c r="H27" s="5">
        <v>45765</v>
      </c>
      <c r="I27" s="5">
        <v>45765</v>
      </c>
      <c r="J27" s="5">
        <v>45765</v>
      </c>
      <c r="K27" s="5">
        <v>45765</v>
      </c>
      <c r="L27" s="6" t="str">
        <f>"1000"</f>
        <v>1000</v>
      </c>
      <c r="M27" s="6" t="str">
        <f>"FERIE"</f>
        <v>FERIE</v>
      </c>
      <c r="N27" s="20">
        <f t="shared" si="0"/>
        <v>1</v>
      </c>
      <c r="O27" t="str">
        <f>""</f>
        <v/>
      </c>
      <c r="P27">
        <v>0</v>
      </c>
      <c r="Q27" t="str">
        <f t="shared" si="1"/>
        <v>0:00</v>
      </c>
      <c r="R27">
        <v>1</v>
      </c>
      <c r="S27">
        <v>0</v>
      </c>
      <c r="T27" t="str">
        <f t="shared" si="2"/>
        <v>0:00</v>
      </c>
      <c r="U27">
        <v>1</v>
      </c>
      <c r="V27" t="str">
        <f>""</f>
        <v/>
      </c>
      <c r="W27" t="str">
        <f>""</f>
        <v/>
      </c>
      <c r="Z27" t="str">
        <f>""</f>
        <v/>
      </c>
      <c r="AB27" t="str">
        <f>""</f>
        <v/>
      </c>
      <c r="AC27" t="str">
        <f>""</f>
        <v/>
      </c>
    </row>
    <row r="28" spans="1:29" x14ac:dyDescent="0.25">
      <c r="A28" s="19">
        <v>11024</v>
      </c>
      <c r="B28" s="6" t="str">
        <f>"FABBRI"</f>
        <v>FABBRI</v>
      </c>
      <c r="C28" s="6" t="str">
        <f>"PAOLA"</f>
        <v>PAOLA</v>
      </c>
      <c r="D28" s="6" t="s">
        <v>48</v>
      </c>
      <c r="E28" s="5">
        <v>45751</v>
      </c>
      <c r="F28" s="5">
        <v>45751</v>
      </c>
      <c r="G28" s="6">
        <v>100</v>
      </c>
      <c r="H28" s="5">
        <v>45751</v>
      </c>
      <c r="I28" s="5">
        <v>45751</v>
      </c>
      <c r="J28" s="5">
        <v>45751</v>
      </c>
      <c r="K28" s="5">
        <v>45751</v>
      </c>
      <c r="L28" s="6" t="str">
        <f>"2502"</f>
        <v>2502</v>
      </c>
      <c r="M28" s="6" t="str">
        <f>"L.104 PERMESSO GG PER ASSISTITO"</f>
        <v>L.104 PERMESSO GG PER ASSISTITO</v>
      </c>
      <c r="N28" s="20">
        <f t="shared" si="0"/>
        <v>1</v>
      </c>
      <c r="O28" t="str">
        <f>""</f>
        <v/>
      </c>
      <c r="P28">
        <v>0</v>
      </c>
      <c r="Q28" t="str">
        <f t="shared" si="1"/>
        <v>0:00</v>
      </c>
      <c r="R28">
        <v>1</v>
      </c>
      <c r="S28">
        <v>0</v>
      </c>
      <c r="T28" t="str">
        <f t="shared" si="2"/>
        <v>0:00</v>
      </c>
      <c r="U28">
        <v>1</v>
      </c>
      <c r="V28" t="str">
        <f>""</f>
        <v/>
      </c>
      <c r="W28" t="str">
        <f>""</f>
        <v/>
      </c>
      <c r="Z28" t="str">
        <f>""</f>
        <v/>
      </c>
      <c r="AB28" t="str">
        <f>""</f>
        <v/>
      </c>
      <c r="AC28" t="str">
        <f>""</f>
        <v/>
      </c>
    </row>
    <row r="29" spans="1:29" ht="16.5" thickBot="1" x14ac:dyDescent="0.3">
      <c r="A29" s="43" t="s">
        <v>87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21">
        <f>SUM(N2:N28)</f>
        <v>147</v>
      </c>
    </row>
    <row r="30" spans="1:29" ht="16.5" thickBo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</row>
    <row r="31" spans="1:29" x14ac:dyDescent="0.25">
      <c r="A31" s="27">
        <v>27</v>
      </c>
      <c r="B31" s="28" t="str">
        <f>"BECHERINI"</f>
        <v>BECHERINI</v>
      </c>
      <c r="C31" s="28" t="str">
        <f>"GINO"</f>
        <v>GINO</v>
      </c>
      <c r="D31" s="28" t="s">
        <v>47</v>
      </c>
      <c r="E31" s="29">
        <v>45658</v>
      </c>
      <c r="F31" s="29">
        <v>46022</v>
      </c>
      <c r="G31" s="28">
        <v>100</v>
      </c>
      <c r="H31" s="29">
        <v>45658</v>
      </c>
      <c r="I31" s="29">
        <v>46022</v>
      </c>
      <c r="J31" s="29">
        <v>45748</v>
      </c>
      <c r="K31" s="29">
        <v>45838</v>
      </c>
      <c r="L31" s="28" t="str">
        <f>"4509"</f>
        <v>4509</v>
      </c>
      <c r="M31" s="28" t="str">
        <f>"COMANDO AD ALTRO ENTE - RETRIBUITO (SOLO DESCR.)"</f>
        <v>COMANDO AD ALTRO ENTE - RETRIBUITO (SOLO DESCR.)</v>
      </c>
      <c r="N31" s="30">
        <v>7</v>
      </c>
      <c r="O31" t="s">
        <v>50</v>
      </c>
      <c r="P31">
        <v>0</v>
      </c>
      <c r="Q31" t="str">
        <f t="shared" ref="Q31:Q71" si="7">"0:00"</f>
        <v>0:00</v>
      </c>
      <c r="R31">
        <v>365</v>
      </c>
      <c r="S31">
        <v>0</v>
      </c>
      <c r="T31" t="str">
        <f t="shared" ref="T31:T71" si="8">"0:00"</f>
        <v>0:00</v>
      </c>
      <c r="U31">
        <v>91</v>
      </c>
      <c r="V31" t="str">
        <f>""</f>
        <v/>
      </c>
      <c r="W31" t="str">
        <f>""</f>
        <v/>
      </c>
      <c r="Z31" t="str">
        <f>""</f>
        <v/>
      </c>
      <c r="AB31" t="str">
        <f>""</f>
        <v/>
      </c>
      <c r="AC31" t="str">
        <f>""</f>
        <v/>
      </c>
    </row>
    <row r="32" spans="1:29" x14ac:dyDescent="0.25">
      <c r="A32" s="19">
        <v>34</v>
      </c>
      <c r="B32" s="6" t="str">
        <f>"CAVACIOCCHI"</f>
        <v>CAVACIOCCHI</v>
      </c>
      <c r="C32" s="6" t="str">
        <f>"ANGELA"</f>
        <v>ANGELA</v>
      </c>
      <c r="D32" s="6" t="s">
        <v>47</v>
      </c>
      <c r="E32" s="5">
        <v>45813</v>
      </c>
      <c r="F32" s="5">
        <v>45817</v>
      </c>
      <c r="G32" s="6">
        <v>100</v>
      </c>
      <c r="H32" s="5">
        <v>45813</v>
      </c>
      <c r="I32" s="5">
        <v>45817</v>
      </c>
      <c r="J32" s="5">
        <v>45813</v>
      </c>
      <c r="K32" s="5">
        <v>45817</v>
      </c>
      <c r="L32" s="6" t="str">
        <f t="shared" ref="L32:L37" si="9">"1000"</f>
        <v>1000</v>
      </c>
      <c r="M32" s="6" t="str">
        <f t="shared" ref="M32:M37" si="10">"FERIE"</f>
        <v>FERIE</v>
      </c>
      <c r="N32" s="20">
        <f t="shared" ref="N32:N71" si="11">NETWORKDAYS.INTL(J32,K32,"0000001",$Y$9:$Y$21)</f>
        <v>4</v>
      </c>
      <c r="O32" t="str">
        <f>""</f>
        <v/>
      </c>
      <c r="P32">
        <v>0</v>
      </c>
      <c r="Q32" t="str">
        <f t="shared" si="7"/>
        <v>0:00</v>
      </c>
      <c r="R32">
        <v>3</v>
      </c>
      <c r="S32">
        <v>0</v>
      </c>
      <c r="T32" t="str">
        <f t="shared" si="8"/>
        <v>0:00</v>
      </c>
      <c r="U32">
        <v>3</v>
      </c>
      <c r="V32" t="str">
        <f>""</f>
        <v/>
      </c>
      <c r="W32" t="str">
        <f>""</f>
        <v/>
      </c>
      <c r="Z32" t="str">
        <f>""</f>
        <v/>
      </c>
      <c r="AB32" t="str">
        <f>""</f>
        <v/>
      </c>
      <c r="AC32" t="str">
        <f>""</f>
        <v/>
      </c>
    </row>
    <row r="33" spans="1:29" x14ac:dyDescent="0.25">
      <c r="A33" s="19">
        <v>34</v>
      </c>
      <c r="B33" s="6" t="str">
        <f>"CAVACIOCCHI"</f>
        <v>CAVACIOCCHI</v>
      </c>
      <c r="C33" s="6" t="str">
        <f>"ANGELA"</f>
        <v>ANGELA</v>
      </c>
      <c r="D33" s="6" t="s">
        <v>47</v>
      </c>
      <c r="E33" s="5">
        <v>45779</v>
      </c>
      <c r="F33" s="5">
        <v>45779</v>
      </c>
      <c r="G33" s="6">
        <v>100</v>
      </c>
      <c r="H33" s="5">
        <v>45779</v>
      </c>
      <c r="I33" s="5">
        <v>45779</v>
      </c>
      <c r="J33" s="5">
        <v>45779</v>
      </c>
      <c r="K33" s="5">
        <v>45779</v>
      </c>
      <c r="L33" s="6" t="str">
        <f t="shared" si="9"/>
        <v>1000</v>
      </c>
      <c r="M33" s="6" t="str">
        <f t="shared" si="10"/>
        <v>FERIE</v>
      </c>
      <c r="N33" s="20">
        <f t="shared" si="11"/>
        <v>1</v>
      </c>
      <c r="O33" t="str">
        <f>""</f>
        <v/>
      </c>
      <c r="P33">
        <v>0</v>
      </c>
      <c r="Q33" t="str">
        <f t="shared" si="7"/>
        <v>0:00</v>
      </c>
      <c r="R33">
        <v>1</v>
      </c>
      <c r="S33">
        <v>0</v>
      </c>
      <c r="T33" t="str">
        <f t="shared" si="8"/>
        <v>0:00</v>
      </c>
      <c r="U33">
        <v>1</v>
      </c>
      <c r="V33" t="str">
        <f>""</f>
        <v/>
      </c>
      <c r="W33" t="str">
        <f>""</f>
        <v/>
      </c>
      <c r="Z33" t="str">
        <f>""</f>
        <v/>
      </c>
      <c r="AB33" t="str">
        <f>""</f>
        <v/>
      </c>
      <c r="AC33" t="str">
        <f>""</f>
        <v/>
      </c>
    </row>
    <row r="34" spans="1:29" x14ac:dyDescent="0.25">
      <c r="A34" s="19">
        <v>34</v>
      </c>
      <c r="B34" s="6" t="str">
        <f>"CAVACIOCCHI"</f>
        <v>CAVACIOCCHI</v>
      </c>
      <c r="C34" s="6" t="str">
        <f>"ANGELA"</f>
        <v>ANGELA</v>
      </c>
      <c r="D34" s="6" t="s">
        <v>47</v>
      </c>
      <c r="E34" s="5">
        <v>45751</v>
      </c>
      <c r="F34" s="5">
        <v>45751</v>
      </c>
      <c r="G34" s="6">
        <v>100</v>
      </c>
      <c r="H34" s="5">
        <v>45751</v>
      </c>
      <c r="I34" s="5">
        <v>45751</v>
      </c>
      <c r="J34" s="5">
        <v>45751</v>
      </c>
      <c r="K34" s="5">
        <v>45751</v>
      </c>
      <c r="L34" s="6" t="str">
        <f t="shared" si="9"/>
        <v>1000</v>
      </c>
      <c r="M34" s="6" t="str">
        <f t="shared" si="10"/>
        <v>FERIE</v>
      </c>
      <c r="N34" s="20">
        <f t="shared" si="11"/>
        <v>1</v>
      </c>
      <c r="O34" t="str">
        <f>""</f>
        <v/>
      </c>
      <c r="P34">
        <v>0</v>
      </c>
      <c r="Q34" t="str">
        <f t="shared" si="7"/>
        <v>0:00</v>
      </c>
      <c r="R34">
        <v>1</v>
      </c>
      <c r="S34">
        <v>0</v>
      </c>
      <c r="T34" t="str">
        <f t="shared" si="8"/>
        <v>0:00</v>
      </c>
      <c r="U34">
        <v>1</v>
      </c>
      <c r="V34" t="str">
        <f>""</f>
        <v/>
      </c>
      <c r="W34" t="str">
        <f>""</f>
        <v/>
      </c>
      <c r="Z34" t="str">
        <f>""</f>
        <v/>
      </c>
      <c r="AB34" t="str">
        <f>""</f>
        <v/>
      </c>
      <c r="AC34" t="str">
        <f>""</f>
        <v/>
      </c>
    </row>
    <row r="35" spans="1:29" x14ac:dyDescent="0.25">
      <c r="A35" s="19">
        <v>42</v>
      </c>
      <c r="B35" s="6" t="str">
        <f>"CECCHETTI"</f>
        <v>CECCHETTI</v>
      </c>
      <c r="C35" s="6" t="str">
        <f>"MASSIMO"</f>
        <v>MASSIMO</v>
      </c>
      <c r="D35" s="6" t="s">
        <v>47</v>
      </c>
      <c r="E35" s="5">
        <v>45831</v>
      </c>
      <c r="F35" s="5">
        <v>45835</v>
      </c>
      <c r="G35" s="6">
        <v>100</v>
      </c>
      <c r="H35" s="5">
        <v>45831</v>
      </c>
      <c r="I35" s="5">
        <v>45835</v>
      </c>
      <c r="J35" s="5">
        <v>45831</v>
      </c>
      <c r="K35" s="5">
        <v>45835</v>
      </c>
      <c r="L35" s="6" t="str">
        <f t="shared" si="9"/>
        <v>1000</v>
      </c>
      <c r="M35" s="6" t="str">
        <f t="shared" si="10"/>
        <v>FERIE</v>
      </c>
      <c r="N35" s="20">
        <f t="shared" si="11"/>
        <v>5</v>
      </c>
      <c r="O35" t="str">
        <f>""</f>
        <v/>
      </c>
      <c r="P35">
        <v>0</v>
      </c>
      <c r="Q35" t="str">
        <f t="shared" si="7"/>
        <v>0:00</v>
      </c>
      <c r="R35">
        <v>5</v>
      </c>
      <c r="S35">
        <v>0</v>
      </c>
      <c r="T35" t="str">
        <f t="shared" si="8"/>
        <v>0:00</v>
      </c>
      <c r="U35">
        <v>5</v>
      </c>
      <c r="V35" t="str">
        <f>""</f>
        <v/>
      </c>
      <c r="W35" t="str">
        <f>""</f>
        <v/>
      </c>
      <c r="Z35" t="str">
        <f>""</f>
        <v/>
      </c>
      <c r="AB35" t="str">
        <f>""</f>
        <v/>
      </c>
      <c r="AC35" t="str">
        <f>""</f>
        <v/>
      </c>
    </row>
    <row r="36" spans="1:29" x14ac:dyDescent="0.25">
      <c r="A36" s="19">
        <v>42</v>
      </c>
      <c r="B36" s="6" t="str">
        <f>"CECCHETTI"</f>
        <v>CECCHETTI</v>
      </c>
      <c r="C36" s="6" t="str">
        <f>"MASSIMO"</f>
        <v>MASSIMO</v>
      </c>
      <c r="D36" s="6" t="s">
        <v>47</v>
      </c>
      <c r="E36" s="5">
        <v>45806</v>
      </c>
      <c r="F36" s="6" t="e">
        <f>NETWORKDAYS.INTL(A36,B36,"0000001",$Y$9:$Y$21)</f>
        <v>#VALUE!</v>
      </c>
      <c r="G36" s="6">
        <v>100</v>
      </c>
      <c r="H36" s="5">
        <v>45806</v>
      </c>
      <c r="I36" s="5">
        <v>45806</v>
      </c>
      <c r="J36" s="5">
        <v>45806</v>
      </c>
      <c r="K36" s="5">
        <v>45806</v>
      </c>
      <c r="L36" s="6" t="str">
        <f t="shared" si="9"/>
        <v>1000</v>
      </c>
      <c r="M36" s="6" t="str">
        <f t="shared" si="10"/>
        <v>FERIE</v>
      </c>
      <c r="N36" s="20">
        <f t="shared" si="11"/>
        <v>1</v>
      </c>
      <c r="O36" t="str">
        <f>""</f>
        <v/>
      </c>
      <c r="P36">
        <v>0</v>
      </c>
      <c r="Q36" t="str">
        <f t="shared" si="7"/>
        <v>0:00</v>
      </c>
      <c r="R36">
        <v>1</v>
      </c>
      <c r="S36">
        <v>0</v>
      </c>
      <c r="T36" t="str">
        <f t="shared" si="8"/>
        <v>0:00</v>
      </c>
      <c r="U36">
        <v>1</v>
      </c>
      <c r="V36" t="str">
        <f>""</f>
        <v/>
      </c>
      <c r="W36" t="str">
        <f>""</f>
        <v/>
      </c>
      <c r="Z36" t="str">
        <f>""</f>
        <v/>
      </c>
      <c r="AB36" t="str">
        <f>""</f>
        <v/>
      </c>
      <c r="AC36" t="str">
        <f>""</f>
        <v/>
      </c>
    </row>
    <row r="37" spans="1:29" x14ac:dyDescent="0.25">
      <c r="A37" s="19">
        <v>42</v>
      </c>
      <c r="B37" s="6" t="str">
        <f>"CECCHETTI"</f>
        <v>CECCHETTI</v>
      </c>
      <c r="C37" s="6" t="str">
        <f>"MASSIMO"</f>
        <v>MASSIMO</v>
      </c>
      <c r="D37" s="6" t="s">
        <v>47</v>
      </c>
      <c r="E37" s="5">
        <v>45782</v>
      </c>
      <c r="F37" s="5">
        <v>45783</v>
      </c>
      <c r="G37" s="6">
        <v>100</v>
      </c>
      <c r="H37" s="5">
        <v>45782</v>
      </c>
      <c r="I37" s="5">
        <v>45783</v>
      </c>
      <c r="J37" s="5">
        <v>45782</v>
      </c>
      <c r="K37" s="5">
        <v>45783</v>
      </c>
      <c r="L37" s="6" t="str">
        <f t="shared" si="9"/>
        <v>1000</v>
      </c>
      <c r="M37" s="6" t="str">
        <f t="shared" si="10"/>
        <v>FERIE</v>
      </c>
      <c r="N37" s="20">
        <f t="shared" si="11"/>
        <v>2</v>
      </c>
      <c r="O37" t="str">
        <f>""</f>
        <v/>
      </c>
      <c r="P37">
        <v>0</v>
      </c>
      <c r="Q37" t="str">
        <f t="shared" si="7"/>
        <v>0:00</v>
      </c>
      <c r="R37">
        <v>2</v>
      </c>
      <c r="S37">
        <v>0</v>
      </c>
      <c r="T37" t="str">
        <f t="shared" si="8"/>
        <v>0:00</v>
      </c>
      <c r="U37">
        <v>2</v>
      </c>
      <c r="V37" t="str">
        <f>""</f>
        <v/>
      </c>
      <c r="W37" t="str">
        <f>""</f>
        <v/>
      </c>
      <c r="Z37" t="str">
        <f>""</f>
        <v/>
      </c>
      <c r="AB37" t="str">
        <f>""</f>
        <v/>
      </c>
      <c r="AC37" t="str">
        <f>""</f>
        <v/>
      </c>
    </row>
    <row r="38" spans="1:29" x14ac:dyDescent="0.25">
      <c r="A38" s="19">
        <v>48</v>
      </c>
      <c r="B38" s="6" t="str">
        <f t="shared" ref="B38:B49" si="12">"CRESCIOLI"</f>
        <v>CRESCIOLI</v>
      </c>
      <c r="C38" s="6" t="str">
        <f t="shared" ref="C38:C49" si="13">"PAOLO"</f>
        <v>PAOLO</v>
      </c>
      <c r="D38" s="6" t="s">
        <v>47</v>
      </c>
      <c r="E38" s="5">
        <v>45825</v>
      </c>
      <c r="F38" s="5">
        <v>45825</v>
      </c>
      <c r="G38" s="6">
        <v>100</v>
      </c>
      <c r="H38" s="5">
        <v>45825</v>
      </c>
      <c r="I38" s="5">
        <v>45825</v>
      </c>
      <c r="J38" s="5">
        <v>45825</v>
      </c>
      <c r="K38" s="5">
        <v>45825</v>
      </c>
      <c r="L38" s="6" t="str">
        <f>"3011"</f>
        <v>3011</v>
      </c>
      <c r="M38" s="6" t="str">
        <f>"PERM. RETRIBUITO VISITE,TERAPIE ART. 35 INTERA GIORNATA"</f>
        <v>PERM. RETRIBUITO VISITE,TERAPIE ART. 35 INTERA GIORNATA</v>
      </c>
      <c r="N38" s="20">
        <f t="shared" si="11"/>
        <v>1</v>
      </c>
      <c r="O38" t="str">
        <f>""</f>
        <v/>
      </c>
      <c r="P38">
        <v>0</v>
      </c>
      <c r="Q38" t="str">
        <f t="shared" si="7"/>
        <v>0:00</v>
      </c>
      <c r="R38">
        <v>1</v>
      </c>
      <c r="S38">
        <v>0</v>
      </c>
      <c r="T38" t="str">
        <f t="shared" si="8"/>
        <v>0:00</v>
      </c>
      <c r="U38">
        <v>1</v>
      </c>
      <c r="V38" t="str">
        <f>""</f>
        <v/>
      </c>
      <c r="W38" t="str">
        <f>""</f>
        <v/>
      </c>
      <c r="Z38" t="str">
        <f>""</f>
        <v/>
      </c>
      <c r="AB38" t="str">
        <f>""</f>
        <v/>
      </c>
      <c r="AC38" t="str">
        <f>""</f>
        <v/>
      </c>
    </row>
    <row r="39" spans="1:29" x14ac:dyDescent="0.25">
      <c r="A39" s="19">
        <v>48</v>
      </c>
      <c r="B39" s="6" t="str">
        <f t="shared" si="12"/>
        <v>CRESCIOLI</v>
      </c>
      <c r="C39" s="6" t="str">
        <f t="shared" si="13"/>
        <v>PAOLO</v>
      </c>
      <c r="D39" s="6" t="s">
        <v>47</v>
      </c>
      <c r="E39" s="5">
        <v>45819</v>
      </c>
      <c r="F39" s="5">
        <v>45819</v>
      </c>
      <c r="G39" s="6">
        <v>100</v>
      </c>
      <c r="H39" s="5">
        <v>45819</v>
      </c>
      <c r="I39" s="5">
        <v>45819</v>
      </c>
      <c r="J39" s="5">
        <v>45819</v>
      </c>
      <c r="K39" s="5">
        <v>45819</v>
      </c>
      <c r="L39" s="6" t="str">
        <f t="shared" ref="L39:L51" si="14">"1000"</f>
        <v>1000</v>
      </c>
      <c r="M39" s="6" t="str">
        <f t="shared" ref="M39:M51" si="15">"FERIE"</f>
        <v>FERIE</v>
      </c>
      <c r="N39" s="20">
        <f t="shared" si="11"/>
        <v>1</v>
      </c>
      <c r="O39" t="str">
        <f>""</f>
        <v/>
      </c>
      <c r="P39">
        <v>0</v>
      </c>
      <c r="Q39" t="str">
        <f t="shared" si="7"/>
        <v>0:00</v>
      </c>
      <c r="R39">
        <v>1</v>
      </c>
      <c r="S39">
        <v>0</v>
      </c>
      <c r="T39" t="str">
        <f t="shared" si="8"/>
        <v>0:00</v>
      </c>
      <c r="U39">
        <v>1</v>
      </c>
      <c r="V39" t="str">
        <f>""</f>
        <v/>
      </c>
      <c r="W39" t="str">
        <f>""</f>
        <v/>
      </c>
      <c r="Z39" t="str">
        <f>""</f>
        <v/>
      </c>
      <c r="AB39" t="str">
        <f>""</f>
        <v/>
      </c>
      <c r="AC39" t="str">
        <f>""</f>
        <v/>
      </c>
    </row>
    <row r="40" spans="1:29" x14ac:dyDescent="0.25">
      <c r="A40" s="19">
        <v>48</v>
      </c>
      <c r="B40" s="6" t="str">
        <f t="shared" si="12"/>
        <v>CRESCIOLI</v>
      </c>
      <c r="C40" s="6" t="str">
        <f t="shared" si="13"/>
        <v>PAOLO</v>
      </c>
      <c r="D40" s="6" t="s">
        <v>47</v>
      </c>
      <c r="E40" s="5">
        <v>45804</v>
      </c>
      <c r="F40" s="5">
        <v>45804</v>
      </c>
      <c r="G40" s="6">
        <v>100</v>
      </c>
      <c r="H40" s="5">
        <v>45804</v>
      </c>
      <c r="I40" s="5">
        <v>45804</v>
      </c>
      <c r="J40" s="5">
        <v>45804</v>
      </c>
      <c r="K40" s="5">
        <v>45804</v>
      </c>
      <c r="L40" s="6" t="str">
        <f t="shared" si="14"/>
        <v>1000</v>
      </c>
      <c r="M40" s="6" t="str">
        <f t="shared" si="15"/>
        <v>FERIE</v>
      </c>
      <c r="N40" s="20">
        <f t="shared" si="11"/>
        <v>1</v>
      </c>
      <c r="O40" t="str">
        <f>""</f>
        <v/>
      </c>
      <c r="P40">
        <v>0</v>
      </c>
      <c r="Q40" t="str">
        <f t="shared" si="7"/>
        <v>0:00</v>
      </c>
      <c r="R40">
        <v>1</v>
      </c>
      <c r="S40">
        <v>0</v>
      </c>
      <c r="T40" t="str">
        <f t="shared" si="8"/>
        <v>0:00</v>
      </c>
      <c r="U40">
        <v>1</v>
      </c>
      <c r="V40" t="str">
        <f>""</f>
        <v/>
      </c>
      <c r="W40" t="str">
        <f>""</f>
        <v/>
      </c>
      <c r="Z40" t="str">
        <f>""</f>
        <v/>
      </c>
      <c r="AB40" t="str">
        <f>""</f>
        <v/>
      </c>
      <c r="AC40" t="str">
        <f>""</f>
        <v/>
      </c>
    </row>
    <row r="41" spans="1:29" x14ac:dyDescent="0.25">
      <c r="A41" s="19">
        <v>48</v>
      </c>
      <c r="B41" s="6" t="str">
        <f t="shared" si="12"/>
        <v>CRESCIOLI</v>
      </c>
      <c r="C41" s="6" t="str">
        <f t="shared" si="13"/>
        <v>PAOLO</v>
      </c>
      <c r="D41" s="6" t="s">
        <v>47</v>
      </c>
      <c r="E41" s="5">
        <v>45793</v>
      </c>
      <c r="F41" s="5">
        <v>45793</v>
      </c>
      <c r="G41" s="6">
        <v>100</v>
      </c>
      <c r="H41" s="5">
        <v>45793</v>
      </c>
      <c r="I41" s="5">
        <v>45793</v>
      </c>
      <c r="J41" s="5">
        <v>45793</v>
      </c>
      <c r="K41" s="5">
        <v>45793</v>
      </c>
      <c r="L41" s="6" t="str">
        <f t="shared" si="14"/>
        <v>1000</v>
      </c>
      <c r="M41" s="6" t="str">
        <f t="shared" si="15"/>
        <v>FERIE</v>
      </c>
      <c r="N41" s="20">
        <f t="shared" si="11"/>
        <v>1</v>
      </c>
      <c r="O41" t="str">
        <f>""</f>
        <v/>
      </c>
      <c r="P41">
        <v>0</v>
      </c>
      <c r="Q41" t="str">
        <f t="shared" si="7"/>
        <v>0:00</v>
      </c>
      <c r="R41">
        <v>1</v>
      </c>
      <c r="S41">
        <v>0</v>
      </c>
      <c r="T41" t="str">
        <f t="shared" si="8"/>
        <v>0:00</v>
      </c>
      <c r="U41">
        <v>1</v>
      </c>
      <c r="V41" t="str">
        <f>""</f>
        <v/>
      </c>
      <c r="W41" t="str">
        <f>""</f>
        <v/>
      </c>
      <c r="Z41" t="str">
        <f>""</f>
        <v/>
      </c>
      <c r="AB41" t="str">
        <f>""</f>
        <v/>
      </c>
      <c r="AC41" t="str">
        <f>""</f>
        <v/>
      </c>
    </row>
    <row r="42" spans="1:29" x14ac:dyDescent="0.25">
      <c r="A42" s="19">
        <v>48</v>
      </c>
      <c r="B42" s="6" t="str">
        <f t="shared" si="12"/>
        <v>CRESCIOLI</v>
      </c>
      <c r="C42" s="6" t="str">
        <f t="shared" si="13"/>
        <v>PAOLO</v>
      </c>
      <c r="D42" s="6" t="s">
        <v>47</v>
      </c>
      <c r="E42" s="5">
        <v>45791</v>
      </c>
      <c r="F42" s="5">
        <v>45791</v>
      </c>
      <c r="G42" s="6">
        <v>100</v>
      </c>
      <c r="H42" s="5">
        <v>45791</v>
      </c>
      <c r="I42" s="5">
        <v>45791</v>
      </c>
      <c r="J42" s="5">
        <v>45791</v>
      </c>
      <c r="K42" s="5">
        <v>45791</v>
      </c>
      <c r="L42" s="6" t="str">
        <f t="shared" si="14"/>
        <v>1000</v>
      </c>
      <c r="M42" s="6" t="str">
        <f t="shared" si="15"/>
        <v>FERIE</v>
      </c>
      <c r="N42" s="20">
        <f t="shared" si="11"/>
        <v>1</v>
      </c>
      <c r="O42" t="str">
        <f>""</f>
        <v/>
      </c>
      <c r="P42">
        <v>0</v>
      </c>
      <c r="Q42" t="str">
        <f t="shared" si="7"/>
        <v>0:00</v>
      </c>
      <c r="R42">
        <v>1</v>
      </c>
      <c r="S42">
        <v>0</v>
      </c>
      <c r="T42" t="str">
        <f t="shared" si="8"/>
        <v>0:00</v>
      </c>
      <c r="U42">
        <v>1</v>
      </c>
      <c r="V42" t="str">
        <f>""</f>
        <v/>
      </c>
      <c r="W42" t="str">
        <f>""</f>
        <v/>
      </c>
      <c r="Z42" t="str">
        <f>""</f>
        <v/>
      </c>
      <c r="AB42" t="str">
        <f>""</f>
        <v/>
      </c>
      <c r="AC42" t="str">
        <f>""</f>
        <v/>
      </c>
    </row>
    <row r="43" spans="1:29" x14ac:dyDescent="0.25">
      <c r="A43" s="19">
        <v>48</v>
      </c>
      <c r="B43" s="6" t="str">
        <f t="shared" si="12"/>
        <v>CRESCIOLI</v>
      </c>
      <c r="C43" s="6" t="str">
        <f t="shared" si="13"/>
        <v>PAOLO</v>
      </c>
      <c r="D43" s="6" t="s">
        <v>47</v>
      </c>
      <c r="E43" s="5">
        <v>45789</v>
      </c>
      <c r="F43" s="5">
        <v>45789</v>
      </c>
      <c r="G43" s="6">
        <v>100</v>
      </c>
      <c r="H43" s="5">
        <v>45789</v>
      </c>
      <c r="I43" s="5">
        <v>45789</v>
      </c>
      <c r="J43" s="5">
        <v>45789</v>
      </c>
      <c r="K43" s="5">
        <v>45789</v>
      </c>
      <c r="L43" s="6" t="str">
        <f t="shared" si="14"/>
        <v>1000</v>
      </c>
      <c r="M43" s="6" t="str">
        <f t="shared" si="15"/>
        <v>FERIE</v>
      </c>
      <c r="N43" s="20">
        <f t="shared" si="11"/>
        <v>1</v>
      </c>
      <c r="O43" t="str">
        <f>""</f>
        <v/>
      </c>
      <c r="P43">
        <v>0</v>
      </c>
      <c r="Q43" t="str">
        <f t="shared" si="7"/>
        <v>0:00</v>
      </c>
      <c r="R43">
        <v>1</v>
      </c>
      <c r="S43">
        <v>0</v>
      </c>
      <c r="T43" t="str">
        <f t="shared" si="8"/>
        <v>0:00</v>
      </c>
      <c r="U43">
        <v>1</v>
      </c>
      <c r="V43" t="str">
        <f>""</f>
        <v/>
      </c>
      <c r="W43" t="str">
        <f>""</f>
        <v/>
      </c>
      <c r="Z43" t="str">
        <f>""</f>
        <v/>
      </c>
      <c r="AB43" t="str">
        <f>""</f>
        <v/>
      </c>
      <c r="AC43" t="str">
        <f>""</f>
        <v/>
      </c>
    </row>
    <row r="44" spans="1:29" x14ac:dyDescent="0.25">
      <c r="A44" s="19">
        <v>48</v>
      </c>
      <c r="B44" s="6" t="str">
        <f t="shared" si="12"/>
        <v>CRESCIOLI</v>
      </c>
      <c r="C44" s="6" t="str">
        <f t="shared" si="13"/>
        <v>PAOLO</v>
      </c>
      <c r="D44" s="6" t="s">
        <v>47</v>
      </c>
      <c r="E44" s="5">
        <v>45783</v>
      </c>
      <c r="F44" s="5">
        <v>45783</v>
      </c>
      <c r="G44" s="6">
        <v>100</v>
      </c>
      <c r="H44" s="5">
        <v>45783</v>
      </c>
      <c r="I44" s="5">
        <v>45783</v>
      </c>
      <c r="J44" s="5">
        <v>45783</v>
      </c>
      <c r="K44" s="5">
        <v>45783</v>
      </c>
      <c r="L44" s="6" t="str">
        <f t="shared" si="14"/>
        <v>1000</v>
      </c>
      <c r="M44" s="6" t="str">
        <f t="shared" si="15"/>
        <v>FERIE</v>
      </c>
      <c r="N44" s="20">
        <f t="shared" si="11"/>
        <v>1</v>
      </c>
      <c r="O44" t="str">
        <f>""</f>
        <v/>
      </c>
      <c r="P44">
        <v>0</v>
      </c>
      <c r="Q44" t="str">
        <f t="shared" si="7"/>
        <v>0:00</v>
      </c>
      <c r="R44">
        <v>1</v>
      </c>
      <c r="S44">
        <v>0</v>
      </c>
      <c r="T44" t="str">
        <f t="shared" si="8"/>
        <v>0:00</v>
      </c>
      <c r="U44">
        <v>1</v>
      </c>
      <c r="V44" t="str">
        <f>""</f>
        <v/>
      </c>
      <c r="W44" t="str">
        <f>""</f>
        <v/>
      </c>
      <c r="Z44" t="str">
        <f>""</f>
        <v/>
      </c>
      <c r="AB44" t="str">
        <f>""</f>
        <v/>
      </c>
      <c r="AC44" t="str">
        <f>""</f>
        <v/>
      </c>
    </row>
    <row r="45" spans="1:29" x14ac:dyDescent="0.25">
      <c r="A45" s="19">
        <v>48</v>
      </c>
      <c r="B45" s="6" t="str">
        <f t="shared" si="12"/>
        <v>CRESCIOLI</v>
      </c>
      <c r="C45" s="6" t="str">
        <f t="shared" si="13"/>
        <v>PAOLO</v>
      </c>
      <c r="D45" s="6" t="s">
        <v>47</v>
      </c>
      <c r="E45" s="5">
        <v>45779</v>
      </c>
      <c r="F45" s="5">
        <v>45779</v>
      </c>
      <c r="G45" s="6">
        <v>100</v>
      </c>
      <c r="H45" s="5">
        <v>45779</v>
      </c>
      <c r="I45" s="5">
        <v>45779</v>
      </c>
      <c r="J45" s="5">
        <v>45779</v>
      </c>
      <c r="K45" s="5">
        <v>45779</v>
      </c>
      <c r="L45" s="6" t="str">
        <f t="shared" si="14"/>
        <v>1000</v>
      </c>
      <c r="M45" s="6" t="str">
        <f t="shared" si="15"/>
        <v>FERIE</v>
      </c>
      <c r="N45" s="20">
        <f t="shared" si="11"/>
        <v>1</v>
      </c>
      <c r="O45" t="str">
        <f>""</f>
        <v/>
      </c>
      <c r="P45">
        <v>0</v>
      </c>
      <c r="Q45" t="str">
        <f t="shared" si="7"/>
        <v>0:00</v>
      </c>
      <c r="R45">
        <v>1</v>
      </c>
      <c r="S45">
        <v>0</v>
      </c>
      <c r="T45" t="str">
        <f t="shared" si="8"/>
        <v>0:00</v>
      </c>
      <c r="U45">
        <v>1</v>
      </c>
      <c r="V45" t="str">
        <f>""</f>
        <v/>
      </c>
      <c r="W45" t="str">
        <f>""</f>
        <v/>
      </c>
      <c r="Z45" t="str">
        <f>""</f>
        <v/>
      </c>
      <c r="AB45" t="str">
        <f>""</f>
        <v/>
      </c>
      <c r="AC45" t="str">
        <f>""</f>
        <v/>
      </c>
    </row>
    <row r="46" spans="1:29" x14ac:dyDescent="0.25">
      <c r="A46" s="19">
        <v>48</v>
      </c>
      <c r="B46" s="6" t="str">
        <f t="shared" si="12"/>
        <v>CRESCIOLI</v>
      </c>
      <c r="C46" s="6" t="str">
        <f t="shared" si="13"/>
        <v>PAOLO</v>
      </c>
      <c r="D46" s="6" t="s">
        <v>47</v>
      </c>
      <c r="E46" s="5">
        <v>45764</v>
      </c>
      <c r="F46" s="5">
        <v>45777</v>
      </c>
      <c r="G46" s="6">
        <v>100</v>
      </c>
      <c r="H46" s="5">
        <v>45764</v>
      </c>
      <c r="I46" s="5">
        <v>45777</v>
      </c>
      <c r="J46" s="5">
        <v>45764</v>
      </c>
      <c r="K46" s="5">
        <v>45777</v>
      </c>
      <c r="L46" s="6" t="str">
        <f t="shared" si="14"/>
        <v>1000</v>
      </c>
      <c r="M46" s="6" t="str">
        <f t="shared" si="15"/>
        <v>FERIE</v>
      </c>
      <c r="N46" s="20">
        <f t="shared" si="11"/>
        <v>10</v>
      </c>
      <c r="O46" t="str">
        <f>""</f>
        <v/>
      </c>
      <c r="P46">
        <v>0</v>
      </c>
      <c r="Q46" t="str">
        <f t="shared" si="7"/>
        <v>0:00</v>
      </c>
      <c r="R46">
        <v>8</v>
      </c>
      <c r="S46">
        <v>0</v>
      </c>
      <c r="T46" t="str">
        <f t="shared" si="8"/>
        <v>0:00</v>
      </c>
      <c r="U46">
        <v>8</v>
      </c>
      <c r="V46" t="str">
        <f>""</f>
        <v/>
      </c>
      <c r="W46" t="str">
        <f>""</f>
        <v/>
      </c>
      <c r="Z46" t="str">
        <f>""</f>
        <v/>
      </c>
      <c r="AB46" t="str">
        <f>""</f>
        <v/>
      </c>
      <c r="AC46" t="str">
        <f>""</f>
        <v/>
      </c>
    </row>
    <row r="47" spans="1:29" x14ac:dyDescent="0.25">
      <c r="A47" s="19">
        <v>48</v>
      </c>
      <c r="B47" s="6" t="str">
        <f t="shared" si="12"/>
        <v>CRESCIOLI</v>
      </c>
      <c r="C47" s="6" t="str">
        <f t="shared" si="13"/>
        <v>PAOLO</v>
      </c>
      <c r="D47" s="6" t="s">
        <v>47</v>
      </c>
      <c r="E47" s="5">
        <v>45761</v>
      </c>
      <c r="F47" s="5">
        <v>45761</v>
      </c>
      <c r="G47" s="6">
        <v>100</v>
      </c>
      <c r="H47" s="5">
        <v>45761</v>
      </c>
      <c r="I47" s="5">
        <v>45761</v>
      </c>
      <c r="J47" s="5">
        <v>45761</v>
      </c>
      <c r="K47" s="5">
        <v>45761</v>
      </c>
      <c r="L47" s="6" t="str">
        <f t="shared" si="14"/>
        <v>1000</v>
      </c>
      <c r="M47" s="6" t="str">
        <f t="shared" si="15"/>
        <v>FERIE</v>
      </c>
      <c r="N47" s="20">
        <f t="shared" si="11"/>
        <v>1</v>
      </c>
      <c r="O47" t="str">
        <f>""</f>
        <v/>
      </c>
      <c r="P47">
        <v>0</v>
      </c>
      <c r="Q47" t="str">
        <f t="shared" si="7"/>
        <v>0:00</v>
      </c>
      <c r="R47">
        <v>1</v>
      </c>
      <c r="S47">
        <v>0</v>
      </c>
      <c r="T47" t="str">
        <f t="shared" si="8"/>
        <v>0:00</v>
      </c>
      <c r="U47">
        <v>1</v>
      </c>
      <c r="V47" t="str">
        <f>""</f>
        <v/>
      </c>
      <c r="W47" t="str">
        <f>""</f>
        <v/>
      </c>
      <c r="Z47" t="str">
        <f>""</f>
        <v/>
      </c>
      <c r="AB47" t="str">
        <f>""</f>
        <v/>
      </c>
      <c r="AC47" t="str">
        <f>""</f>
        <v/>
      </c>
    </row>
    <row r="48" spans="1:29" x14ac:dyDescent="0.25">
      <c r="A48" s="19">
        <v>48</v>
      </c>
      <c r="B48" s="6" t="str">
        <f t="shared" si="12"/>
        <v>CRESCIOLI</v>
      </c>
      <c r="C48" s="6" t="str">
        <f t="shared" si="13"/>
        <v>PAOLO</v>
      </c>
      <c r="D48" s="6" t="s">
        <v>47</v>
      </c>
      <c r="E48" s="5">
        <v>45757</v>
      </c>
      <c r="F48" s="5">
        <v>45758</v>
      </c>
      <c r="G48" s="6">
        <v>100</v>
      </c>
      <c r="H48" s="5">
        <v>45757</v>
      </c>
      <c r="I48" s="5">
        <v>45758</v>
      </c>
      <c r="J48" s="5">
        <v>45757</v>
      </c>
      <c r="K48" s="5">
        <v>45758</v>
      </c>
      <c r="L48" s="6" t="str">
        <f t="shared" si="14"/>
        <v>1000</v>
      </c>
      <c r="M48" s="6" t="str">
        <f t="shared" si="15"/>
        <v>FERIE</v>
      </c>
      <c r="N48" s="20">
        <f t="shared" si="11"/>
        <v>2</v>
      </c>
      <c r="O48" t="str">
        <f>""</f>
        <v/>
      </c>
      <c r="P48">
        <v>0</v>
      </c>
      <c r="Q48" t="str">
        <f t="shared" si="7"/>
        <v>0:00</v>
      </c>
      <c r="R48">
        <v>2</v>
      </c>
      <c r="S48">
        <v>0</v>
      </c>
      <c r="T48" t="str">
        <f t="shared" si="8"/>
        <v>0:00</v>
      </c>
      <c r="U48">
        <v>2</v>
      </c>
      <c r="V48" t="str">
        <f>""</f>
        <v/>
      </c>
      <c r="W48" t="str">
        <f>""</f>
        <v/>
      </c>
      <c r="Z48" t="str">
        <f>""</f>
        <v/>
      </c>
      <c r="AB48" t="str">
        <f>""</f>
        <v/>
      </c>
      <c r="AC48" t="str">
        <f>""</f>
        <v/>
      </c>
    </row>
    <row r="49" spans="1:29" x14ac:dyDescent="0.25">
      <c r="A49" s="19">
        <v>48</v>
      </c>
      <c r="B49" s="6" t="str">
        <f t="shared" si="12"/>
        <v>CRESCIOLI</v>
      </c>
      <c r="C49" s="6" t="str">
        <f t="shared" si="13"/>
        <v>PAOLO</v>
      </c>
      <c r="D49" s="6" t="s">
        <v>47</v>
      </c>
      <c r="E49" s="5">
        <v>45754</v>
      </c>
      <c r="F49" s="5">
        <v>45754</v>
      </c>
      <c r="G49" s="6">
        <v>100</v>
      </c>
      <c r="H49" s="5">
        <v>45754</v>
      </c>
      <c r="I49" s="5">
        <v>45754</v>
      </c>
      <c r="J49" s="5">
        <v>45754</v>
      </c>
      <c r="K49" s="5">
        <v>45754</v>
      </c>
      <c r="L49" s="6" t="str">
        <f t="shared" si="14"/>
        <v>1000</v>
      </c>
      <c r="M49" s="6" t="str">
        <f t="shared" si="15"/>
        <v>FERIE</v>
      </c>
      <c r="N49" s="20">
        <f t="shared" si="11"/>
        <v>1</v>
      </c>
      <c r="O49" t="str">
        <f>""</f>
        <v/>
      </c>
      <c r="P49">
        <v>0</v>
      </c>
      <c r="Q49" t="str">
        <f t="shared" si="7"/>
        <v>0:00</v>
      </c>
      <c r="R49">
        <v>1</v>
      </c>
      <c r="S49">
        <v>0</v>
      </c>
      <c r="T49" t="str">
        <f t="shared" si="8"/>
        <v>0:00</v>
      </c>
      <c r="U49">
        <v>1</v>
      </c>
      <c r="V49" t="str">
        <f>""</f>
        <v/>
      </c>
      <c r="W49" t="str">
        <f>""</f>
        <v/>
      </c>
      <c r="Z49" t="str">
        <f>""</f>
        <v/>
      </c>
      <c r="AB49" t="str">
        <f>""</f>
        <v/>
      </c>
      <c r="AC49" t="str">
        <f>""</f>
        <v/>
      </c>
    </row>
    <row r="50" spans="1:29" x14ac:dyDescent="0.25">
      <c r="A50" s="19">
        <v>105</v>
      </c>
      <c r="B50" s="6" t="str">
        <f>"LONGHI"</f>
        <v>LONGHI</v>
      </c>
      <c r="C50" s="6" t="str">
        <f>"ALESSIO"</f>
        <v>ALESSIO</v>
      </c>
      <c r="D50" s="6" t="s">
        <v>47</v>
      </c>
      <c r="E50" s="5">
        <v>45807</v>
      </c>
      <c r="F50" s="5">
        <v>45807</v>
      </c>
      <c r="G50" s="6">
        <v>100</v>
      </c>
      <c r="H50" s="5">
        <v>45807</v>
      </c>
      <c r="I50" s="5">
        <v>45807</v>
      </c>
      <c r="J50" s="5">
        <v>45807</v>
      </c>
      <c r="K50" s="5">
        <v>45807</v>
      </c>
      <c r="L50" s="6" t="str">
        <f t="shared" si="14"/>
        <v>1000</v>
      </c>
      <c r="M50" s="6" t="str">
        <f t="shared" si="15"/>
        <v>FERIE</v>
      </c>
      <c r="N50" s="20">
        <f t="shared" si="11"/>
        <v>1</v>
      </c>
      <c r="O50" t="str">
        <f>""</f>
        <v/>
      </c>
      <c r="P50">
        <v>0</v>
      </c>
      <c r="Q50" t="str">
        <f t="shared" si="7"/>
        <v>0:00</v>
      </c>
      <c r="R50">
        <v>1</v>
      </c>
      <c r="S50">
        <v>0</v>
      </c>
      <c r="T50" t="str">
        <f t="shared" si="8"/>
        <v>0:00</v>
      </c>
      <c r="U50">
        <v>1</v>
      </c>
      <c r="V50" t="str">
        <f>""</f>
        <v/>
      </c>
      <c r="W50" t="str">
        <f>""</f>
        <v/>
      </c>
      <c r="Z50" t="str">
        <f>""</f>
        <v/>
      </c>
      <c r="AB50" t="str">
        <f>""</f>
        <v/>
      </c>
      <c r="AC50" t="str">
        <f>""</f>
        <v/>
      </c>
    </row>
    <row r="51" spans="1:29" x14ac:dyDescent="0.25">
      <c r="A51" s="19">
        <v>105</v>
      </c>
      <c r="B51" s="6" t="str">
        <f>"LONGHI"</f>
        <v>LONGHI</v>
      </c>
      <c r="C51" s="6" t="str">
        <f>"ALESSIO"</f>
        <v>ALESSIO</v>
      </c>
      <c r="D51" s="6" t="s">
        <v>47</v>
      </c>
      <c r="E51" s="5">
        <v>45779</v>
      </c>
      <c r="F51" s="5">
        <v>45779</v>
      </c>
      <c r="G51" s="6">
        <v>100</v>
      </c>
      <c r="H51" s="5">
        <v>45779</v>
      </c>
      <c r="I51" s="5">
        <v>45779</v>
      </c>
      <c r="J51" s="5">
        <v>45779</v>
      </c>
      <c r="K51" s="5">
        <v>45779</v>
      </c>
      <c r="L51" s="6" t="str">
        <f t="shared" si="14"/>
        <v>1000</v>
      </c>
      <c r="M51" s="6" t="str">
        <f t="shared" si="15"/>
        <v>FERIE</v>
      </c>
      <c r="N51" s="20">
        <f t="shared" si="11"/>
        <v>1</v>
      </c>
      <c r="O51" t="str">
        <f>""</f>
        <v/>
      </c>
      <c r="P51">
        <v>0</v>
      </c>
      <c r="Q51" t="str">
        <f t="shared" si="7"/>
        <v>0:00</v>
      </c>
      <c r="R51">
        <v>1</v>
      </c>
      <c r="S51">
        <v>0</v>
      </c>
      <c r="T51" t="str">
        <f t="shared" si="8"/>
        <v>0:00</v>
      </c>
      <c r="U51">
        <v>1</v>
      </c>
      <c r="V51" t="str">
        <f>""</f>
        <v/>
      </c>
      <c r="W51" t="str">
        <f>""</f>
        <v/>
      </c>
      <c r="Z51" t="str">
        <f>""</f>
        <v/>
      </c>
      <c r="AB51" t="str">
        <f>""</f>
        <v/>
      </c>
      <c r="AC51" t="str">
        <f>""</f>
        <v/>
      </c>
    </row>
    <row r="52" spans="1:29" x14ac:dyDescent="0.25">
      <c r="A52" s="19">
        <v>137</v>
      </c>
      <c r="B52" s="6" t="str">
        <f>"PINZANI"</f>
        <v>PINZANI</v>
      </c>
      <c r="C52" s="6" t="str">
        <f>"PILADE"</f>
        <v>PILADE</v>
      </c>
      <c r="D52" s="6" t="s">
        <v>47</v>
      </c>
      <c r="E52" s="5">
        <v>45805</v>
      </c>
      <c r="F52" s="5">
        <v>45805</v>
      </c>
      <c r="G52" s="6">
        <v>100</v>
      </c>
      <c r="H52" s="5">
        <v>45805</v>
      </c>
      <c r="I52" s="5">
        <v>45805</v>
      </c>
      <c r="J52" s="5">
        <v>45805</v>
      </c>
      <c r="K52" s="5">
        <v>45805</v>
      </c>
      <c r="L52" s="6" t="str">
        <f>"3007"</f>
        <v>3007</v>
      </c>
      <c r="M52" s="6" t="str">
        <f>"PERM. RETRIBUITO MOTIVI PERS. FAMIGLIARI INTERA GIORNATA"</f>
        <v>PERM. RETRIBUITO MOTIVI PERS. FAMIGLIARI INTERA GIORNATA</v>
      </c>
      <c r="N52" s="20">
        <f t="shared" si="11"/>
        <v>1</v>
      </c>
      <c r="O52" t="str">
        <f>""</f>
        <v/>
      </c>
      <c r="P52">
        <v>0</v>
      </c>
      <c r="Q52" t="str">
        <f t="shared" si="7"/>
        <v>0:00</v>
      </c>
      <c r="R52">
        <v>1</v>
      </c>
      <c r="S52">
        <v>0</v>
      </c>
      <c r="T52" t="str">
        <f t="shared" si="8"/>
        <v>0:00</v>
      </c>
      <c r="U52">
        <v>1</v>
      </c>
      <c r="V52" t="str">
        <f>""</f>
        <v/>
      </c>
      <c r="W52" t="str">
        <f>""</f>
        <v/>
      </c>
      <c r="Z52" t="str">
        <f>""</f>
        <v/>
      </c>
      <c r="AB52" t="str">
        <f>""</f>
        <v/>
      </c>
      <c r="AC52" t="str">
        <f>""</f>
        <v/>
      </c>
    </row>
    <row r="53" spans="1:29" x14ac:dyDescent="0.25">
      <c r="A53" s="19">
        <v>137</v>
      </c>
      <c r="B53" s="6" t="str">
        <f>"PINZANI"</f>
        <v>PINZANI</v>
      </c>
      <c r="C53" s="6" t="str">
        <f>"PILADE"</f>
        <v>PILADE</v>
      </c>
      <c r="D53" s="6" t="s">
        <v>47</v>
      </c>
      <c r="E53" s="5">
        <v>45793</v>
      </c>
      <c r="F53" s="5">
        <v>45793</v>
      </c>
      <c r="G53" s="6">
        <v>100</v>
      </c>
      <c r="H53" s="5">
        <v>45793</v>
      </c>
      <c r="I53" s="5">
        <v>45793</v>
      </c>
      <c r="J53" s="5">
        <v>45793</v>
      </c>
      <c r="K53" s="5">
        <v>45793</v>
      </c>
      <c r="L53" s="6" t="str">
        <f>"1000"</f>
        <v>1000</v>
      </c>
      <c r="M53" s="6" t="str">
        <f>"FERIE"</f>
        <v>FERIE</v>
      </c>
      <c r="N53" s="20">
        <f t="shared" si="11"/>
        <v>1</v>
      </c>
      <c r="O53" t="str">
        <f>""</f>
        <v/>
      </c>
      <c r="P53">
        <v>0</v>
      </c>
      <c r="Q53" t="str">
        <f t="shared" si="7"/>
        <v>0:00</v>
      </c>
      <c r="R53">
        <v>1</v>
      </c>
      <c r="S53">
        <v>0</v>
      </c>
      <c r="T53" t="str">
        <f t="shared" si="8"/>
        <v>0:00</v>
      </c>
      <c r="U53">
        <v>1</v>
      </c>
      <c r="V53" t="str">
        <f>""</f>
        <v/>
      </c>
      <c r="W53" t="str">
        <f>""</f>
        <v/>
      </c>
      <c r="Z53" t="str">
        <f>""</f>
        <v/>
      </c>
      <c r="AB53" t="str">
        <f>""</f>
        <v/>
      </c>
      <c r="AC53" t="str">
        <f>""</f>
        <v/>
      </c>
    </row>
    <row r="54" spans="1:29" x14ac:dyDescent="0.25">
      <c r="A54" s="19">
        <v>137</v>
      </c>
      <c r="B54" s="6" t="str">
        <f>"PINZANI"</f>
        <v>PINZANI</v>
      </c>
      <c r="C54" s="6" t="str">
        <f>"PILADE"</f>
        <v>PILADE</v>
      </c>
      <c r="D54" s="6" t="s">
        <v>47</v>
      </c>
      <c r="E54" s="5">
        <v>45779</v>
      </c>
      <c r="F54" s="5">
        <v>45779</v>
      </c>
      <c r="G54" s="6">
        <v>100</v>
      </c>
      <c r="H54" s="5">
        <v>45779</v>
      </c>
      <c r="I54" s="5">
        <v>45779</v>
      </c>
      <c r="J54" s="5">
        <v>45779</v>
      </c>
      <c r="K54" s="5">
        <v>45779</v>
      </c>
      <c r="L54" s="6" t="str">
        <f>"1000"</f>
        <v>1000</v>
      </c>
      <c r="M54" s="6" t="str">
        <f>"FERIE"</f>
        <v>FERIE</v>
      </c>
      <c r="N54" s="20">
        <f t="shared" si="11"/>
        <v>1</v>
      </c>
      <c r="O54" t="str">
        <f>""</f>
        <v/>
      </c>
      <c r="P54">
        <v>0</v>
      </c>
      <c r="Q54" t="str">
        <f t="shared" si="7"/>
        <v>0:00</v>
      </c>
      <c r="R54">
        <v>1</v>
      </c>
      <c r="S54">
        <v>0</v>
      </c>
      <c r="T54" t="str">
        <f t="shared" si="8"/>
        <v>0:00</v>
      </c>
      <c r="U54">
        <v>1</v>
      </c>
      <c r="V54" t="str">
        <f>""</f>
        <v/>
      </c>
      <c r="W54" t="str">
        <f>""</f>
        <v/>
      </c>
      <c r="Z54" t="str">
        <f>""</f>
        <v/>
      </c>
      <c r="AB54" t="str">
        <f>""</f>
        <v/>
      </c>
      <c r="AC54" t="str">
        <f>""</f>
        <v/>
      </c>
    </row>
    <row r="55" spans="1:29" x14ac:dyDescent="0.25">
      <c r="A55" s="19">
        <v>137</v>
      </c>
      <c r="B55" s="6" t="str">
        <f>"PINZANI"</f>
        <v>PINZANI</v>
      </c>
      <c r="C55" s="6" t="str">
        <f>"PILADE"</f>
        <v>PILADE</v>
      </c>
      <c r="D55" s="6" t="s">
        <v>47</v>
      </c>
      <c r="E55" s="5">
        <v>45775</v>
      </c>
      <c r="F55" s="5">
        <v>45775</v>
      </c>
      <c r="G55" s="6">
        <v>100</v>
      </c>
      <c r="H55" s="5">
        <v>45775</v>
      </c>
      <c r="I55" s="5">
        <v>45775</v>
      </c>
      <c r="J55" s="5">
        <v>45775</v>
      </c>
      <c r="K55" s="5">
        <v>45775</v>
      </c>
      <c r="L55" s="6" t="str">
        <f>"3007"</f>
        <v>3007</v>
      </c>
      <c r="M55" s="6" t="str">
        <f>"PERM. RETRIBUITO MOTIVI PERS. FAMIGLIARI INTERA GIORNATA"</f>
        <v>PERM. RETRIBUITO MOTIVI PERS. FAMIGLIARI INTERA GIORNATA</v>
      </c>
      <c r="N55" s="20">
        <f t="shared" si="11"/>
        <v>1</v>
      </c>
      <c r="O55" t="str">
        <f>""</f>
        <v/>
      </c>
      <c r="P55">
        <v>0</v>
      </c>
      <c r="Q55" t="str">
        <f t="shared" si="7"/>
        <v>0:00</v>
      </c>
      <c r="R55">
        <v>1</v>
      </c>
      <c r="S55">
        <v>0</v>
      </c>
      <c r="T55" t="str">
        <f t="shared" si="8"/>
        <v>0:00</v>
      </c>
      <c r="U55">
        <v>1</v>
      </c>
      <c r="V55" t="str">
        <f>""</f>
        <v/>
      </c>
      <c r="W55" t="str">
        <f>""</f>
        <v/>
      </c>
      <c r="Z55" t="str">
        <f>""</f>
        <v/>
      </c>
      <c r="AB55" t="str">
        <f>""</f>
        <v/>
      </c>
      <c r="AC55" t="str">
        <f>""</f>
        <v/>
      </c>
    </row>
    <row r="56" spans="1:29" x14ac:dyDescent="0.25">
      <c r="A56" s="19">
        <v>137</v>
      </c>
      <c r="B56" s="6" t="str">
        <f>"PINZANI"</f>
        <v>PINZANI</v>
      </c>
      <c r="C56" s="6" t="str">
        <f>"PILADE"</f>
        <v>PILADE</v>
      </c>
      <c r="D56" s="6" t="s">
        <v>47</v>
      </c>
      <c r="E56" s="5">
        <v>45769</v>
      </c>
      <c r="F56" s="5">
        <v>45769</v>
      </c>
      <c r="G56" s="6">
        <v>100</v>
      </c>
      <c r="H56" s="5">
        <v>45769</v>
      </c>
      <c r="I56" s="5">
        <v>45769</v>
      </c>
      <c r="J56" s="5">
        <v>45769</v>
      </c>
      <c r="K56" s="5">
        <v>45769</v>
      </c>
      <c r="L56" s="6" t="str">
        <f t="shared" ref="L56:L63" si="16">"1000"</f>
        <v>1000</v>
      </c>
      <c r="M56" s="6" t="str">
        <f t="shared" ref="M56:M63" si="17">"FERIE"</f>
        <v>FERIE</v>
      </c>
      <c r="N56" s="20">
        <f t="shared" si="11"/>
        <v>1</v>
      </c>
      <c r="O56" t="str">
        <f>""</f>
        <v/>
      </c>
      <c r="P56">
        <v>0</v>
      </c>
      <c r="Q56" t="str">
        <f t="shared" si="7"/>
        <v>0:00</v>
      </c>
      <c r="R56">
        <v>1</v>
      </c>
      <c r="S56">
        <v>0</v>
      </c>
      <c r="T56" t="str">
        <f t="shared" si="8"/>
        <v>0:00</v>
      </c>
      <c r="U56">
        <v>1</v>
      </c>
      <c r="V56" t="str">
        <f>""</f>
        <v/>
      </c>
      <c r="W56" t="str">
        <f>""</f>
        <v/>
      </c>
      <c r="Z56" t="str">
        <f>""</f>
        <v/>
      </c>
      <c r="AB56" t="str">
        <f>""</f>
        <v/>
      </c>
      <c r="AC56" t="str">
        <f>""</f>
        <v/>
      </c>
    </row>
    <row r="57" spans="1:29" x14ac:dyDescent="0.25">
      <c r="A57" s="19">
        <v>10024</v>
      </c>
      <c r="B57" s="6" t="str">
        <f t="shared" ref="B57:B62" si="18">"AGLIETTI"</f>
        <v>AGLIETTI</v>
      </c>
      <c r="C57" s="6" t="str">
        <f t="shared" ref="C57:C62" si="19">"FILIPPO"</f>
        <v>FILIPPO</v>
      </c>
      <c r="D57" s="6" t="s">
        <v>47</v>
      </c>
      <c r="E57" s="5">
        <v>45838</v>
      </c>
      <c r="F57" s="5">
        <v>45842</v>
      </c>
      <c r="G57" s="6">
        <v>100</v>
      </c>
      <c r="H57" s="5">
        <v>45838</v>
      </c>
      <c r="I57" s="5">
        <v>45842</v>
      </c>
      <c r="J57" s="5">
        <v>45838</v>
      </c>
      <c r="K57" s="15">
        <v>45838</v>
      </c>
      <c r="L57" s="6" t="str">
        <f t="shared" si="16"/>
        <v>1000</v>
      </c>
      <c r="M57" s="6" t="str">
        <f t="shared" si="17"/>
        <v>FERIE</v>
      </c>
      <c r="N57" s="20">
        <f t="shared" si="11"/>
        <v>1</v>
      </c>
      <c r="O57" t="str">
        <f>""</f>
        <v/>
      </c>
      <c r="P57">
        <v>0</v>
      </c>
      <c r="Q57" t="str">
        <f t="shared" si="7"/>
        <v>0:00</v>
      </c>
      <c r="R57">
        <v>5</v>
      </c>
      <c r="S57">
        <v>0</v>
      </c>
      <c r="T57" t="str">
        <f t="shared" si="8"/>
        <v>0:00</v>
      </c>
      <c r="U57">
        <v>1</v>
      </c>
      <c r="V57" t="str">
        <f>""</f>
        <v/>
      </c>
      <c r="W57" t="str">
        <f>""</f>
        <v/>
      </c>
      <c r="Z57" t="str">
        <f>""</f>
        <v/>
      </c>
      <c r="AB57" t="str">
        <f>""</f>
        <v/>
      </c>
      <c r="AC57" t="str">
        <f>""</f>
        <v/>
      </c>
    </row>
    <row r="58" spans="1:29" x14ac:dyDescent="0.25">
      <c r="A58" s="19">
        <v>10024</v>
      </c>
      <c r="B58" s="6" t="str">
        <f t="shared" si="18"/>
        <v>AGLIETTI</v>
      </c>
      <c r="C58" s="6" t="str">
        <f t="shared" si="19"/>
        <v>FILIPPO</v>
      </c>
      <c r="D58" s="6" t="s">
        <v>47</v>
      </c>
      <c r="E58" s="5">
        <v>45834</v>
      </c>
      <c r="F58" s="5">
        <v>45834</v>
      </c>
      <c r="G58" s="6">
        <v>100</v>
      </c>
      <c r="H58" s="5">
        <v>45834</v>
      </c>
      <c r="I58" s="5">
        <v>45834</v>
      </c>
      <c r="J58" s="5">
        <v>45834</v>
      </c>
      <c r="K58" s="5">
        <v>45834</v>
      </c>
      <c r="L58" s="6" t="str">
        <f t="shared" si="16"/>
        <v>1000</v>
      </c>
      <c r="M58" s="6" t="str">
        <f t="shared" si="17"/>
        <v>FERIE</v>
      </c>
      <c r="N58" s="20">
        <f t="shared" si="11"/>
        <v>1</v>
      </c>
      <c r="O58" t="str">
        <f>""</f>
        <v/>
      </c>
      <c r="P58">
        <v>0</v>
      </c>
      <c r="Q58" t="str">
        <f t="shared" si="7"/>
        <v>0:00</v>
      </c>
      <c r="R58">
        <v>1</v>
      </c>
      <c r="S58">
        <v>0</v>
      </c>
      <c r="T58" t="str">
        <f t="shared" si="8"/>
        <v>0:00</v>
      </c>
      <c r="U58">
        <v>1</v>
      </c>
      <c r="V58" t="str">
        <f>""</f>
        <v/>
      </c>
      <c r="W58" t="str">
        <f>""</f>
        <v/>
      </c>
      <c r="Z58" t="str">
        <f>""</f>
        <v/>
      </c>
      <c r="AB58" t="str">
        <f>""</f>
        <v/>
      </c>
      <c r="AC58" t="str">
        <f>""</f>
        <v/>
      </c>
    </row>
    <row r="59" spans="1:29" x14ac:dyDescent="0.25">
      <c r="A59" s="19">
        <v>10024</v>
      </c>
      <c r="B59" s="6" t="str">
        <f t="shared" si="18"/>
        <v>AGLIETTI</v>
      </c>
      <c r="C59" s="6" t="str">
        <f t="shared" si="19"/>
        <v>FILIPPO</v>
      </c>
      <c r="D59" s="6" t="s">
        <v>47</v>
      </c>
      <c r="E59" s="5">
        <v>45800</v>
      </c>
      <c r="F59" s="5">
        <v>45800</v>
      </c>
      <c r="G59" s="6">
        <v>100</v>
      </c>
      <c r="H59" s="5">
        <v>45800</v>
      </c>
      <c r="I59" s="5">
        <v>45800</v>
      </c>
      <c r="J59" s="5">
        <v>45800</v>
      </c>
      <c r="K59" s="5">
        <v>45800</v>
      </c>
      <c r="L59" s="6" t="str">
        <f t="shared" si="16"/>
        <v>1000</v>
      </c>
      <c r="M59" s="6" t="str">
        <f t="shared" si="17"/>
        <v>FERIE</v>
      </c>
      <c r="N59" s="20">
        <f t="shared" si="11"/>
        <v>1</v>
      </c>
      <c r="O59" t="str">
        <f>""</f>
        <v/>
      </c>
      <c r="P59">
        <v>0</v>
      </c>
      <c r="Q59" t="str">
        <f t="shared" si="7"/>
        <v>0:00</v>
      </c>
      <c r="R59">
        <v>1</v>
      </c>
      <c r="S59">
        <v>0</v>
      </c>
      <c r="T59" t="str">
        <f t="shared" si="8"/>
        <v>0:00</v>
      </c>
      <c r="U59">
        <v>1</v>
      </c>
      <c r="V59" t="str">
        <f>""</f>
        <v/>
      </c>
      <c r="W59" t="str">
        <f>""</f>
        <v/>
      </c>
      <c r="Z59" t="str">
        <f>""</f>
        <v/>
      </c>
      <c r="AB59" t="str">
        <f>""</f>
        <v/>
      </c>
      <c r="AC59" t="str">
        <f>""</f>
        <v/>
      </c>
    </row>
    <row r="60" spans="1:29" x14ac:dyDescent="0.25">
      <c r="A60" s="19">
        <v>10024</v>
      </c>
      <c r="B60" s="6" t="str">
        <f t="shared" si="18"/>
        <v>AGLIETTI</v>
      </c>
      <c r="C60" s="6" t="str">
        <f t="shared" si="19"/>
        <v>FILIPPO</v>
      </c>
      <c r="D60" s="6" t="s">
        <v>47</v>
      </c>
      <c r="E60" s="5">
        <v>45797</v>
      </c>
      <c r="F60" s="5">
        <v>45797</v>
      </c>
      <c r="G60" s="6">
        <v>100</v>
      </c>
      <c r="H60" s="5">
        <v>45797</v>
      </c>
      <c r="I60" s="5">
        <v>45797</v>
      </c>
      <c r="J60" s="5">
        <v>45797</v>
      </c>
      <c r="K60" s="5">
        <v>45797</v>
      </c>
      <c r="L60" s="6" t="str">
        <f t="shared" si="16"/>
        <v>1000</v>
      </c>
      <c r="M60" s="6" t="str">
        <f t="shared" si="17"/>
        <v>FERIE</v>
      </c>
      <c r="N60" s="20">
        <f t="shared" si="11"/>
        <v>1</v>
      </c>
      <c r="O60" t="str">
        <f>""</f>
        <v/>
      </c>
      <c r="P60">
        <v>0</v>
      </c>
      <c r="Q60" t="str">
        <f t="shared" si="7"/>
        <v>0:00</v>
      </c>
      <c r="R60">
        <v>1</v>
      </c>
      <c r="S60">
        <v>0</v>
      </c>
      <c r="T60" t="str">
        <f t="shared" si="8"/>
        <v>0:00</v>
      </c>
      <c r="U60">
        <v>1</v>
      </c>
      <c r="V60" t="str">
        <f>""</f>
        <v/>
      </c>
      <c r="W60" t="str">
        <f>""</f>
        <v/>
      </c>
      <c r="Z60" t="str">
        <f>""</f>
        <v/>
      </c>
      <c r="AB60" t="str">
        <f>""</f>
        <v/>
      </c>
      <c r="AC60" t="str">
        <f>""</f>
        <v/>
      </c>
    </row>
    <row r="61" spans="1:29" x14ac:dyDescent="0.25">
      <c r="A61" s="19">
        <v>10024</v>
      </c>
      <c r="B61" s="6" t="str">
        <f t="shared" si="18"/>
        <v>AGLIETTI</v>
      </c>
      <c r="C61" s="6" t="str">
        <f t="shared" si="19"/>
        <v>FILIPPO</v>
      </c>
      <c r="D61" s="6" t="s">
        <v>47</v>
      </c>
      <c r="E61" s="5">
        <v>45779</v>
      </c>
      <c r="F61" s="5">
        <v>45779</v>
      </c>
      <c r="G61" s="6">
        <v>100</v>
      </c>
      <c r="H61" s="5">
        <v>45779</v>
      </c>
      <c r="I61" s="5">
        <v>45779</v>
      </c>
      <c r="J61" s="5">
        <v>45779</v>
      </c>
      <c r="K61" s="5">
        <v>45779</v>
      </c>
      <c r="L61" s="6" t="str">
        <f t="shared" si="16"/>
        <v>1000</v>
      </c>
      <c r="M61" s="6" t="str">
        <f t="shared" si="17"/>
        <v>FERIE</v>
      </c>
      <c r="N61" s="20">
        <f t="shared" si="11"/>
        <v>1</v>
      </c>
      <c r="O61" t="str">
        <f>""</f>
        <v/>
      </c>
      <c r="P61">
        <v>0</v>
      </c>
      <c r="Q61" t="str">
        <f t="shared" si="7"/>
        <v>0:00</v>
      </c>
      <c r="R61">
        <v>1</v>
      </c>
      <c r="S61">
        <v>0</v>
      </c>
      <c r="T61" t="str">
        <f t="shared" si="8"/>
        <v>0:00</v>
      </c>
      <c r="U61">
        <v>1</v>
      </c>
      <c r="V61" t="str">
        <f>""</f>
        <v/>
      </c>
      <c r="W61" t="str">
        <f>""</f>
        <v/>
      </c>
      <c r="Z61" t="str">
        <f>""</f>
        <v/>
      </c>
      <c r="AB61" t="str">
        <f>""</f>
        <v/>
      </c>
      <c r="AC61" t="str">
        <f>""</f>
        <v/>
      </c>
    </row>
    <row r="62" spans="1:29" x14ac:dyDescent="0.25">
      <c r="A62" s="19">
        <v>10024</v>
      </c>
      <c r="B62" s="6" t="str">
        <f t="shared" si="18"/>
        <v>AGLIETTI</v>
      </c>
      <c r="C62" s="6" t="str">
        <f t="shared" si="19"/>
        <v>FILIPPO</v>
      </c>
      <c r="D62" s="6" t="s">
        <v>47</v>
      </c>
      <c r="E62" s="5">
        <v>45769</v>
      </c>
      <c r="F62" s="5">
        <v>45769</v>
      </c>
      <c r="G62" s="6">
        <v>100</v>
      </c>
      <c r="H62" s="5">
        <v>45769</v>
      </c>
      <c r="I62" s="5">
        <v>45769</v>
      </c>
      <c r="J62" s="5">
        <v>45769</v>
      </c>
      <c r="K62" s="5">
        <v>45769</v>
      </c>
      <c r="L62" s="6" t="str">
        <f t="shared" si="16"/>
        <v>1000</v>
      </c>
      <c r="M62" s="6" t="str">
        <f t="shared" si="17"/>
        <v>FERIE</v>
      </c>
      <c r="N62" s="20">
        <f t="shared" si="11"/>
        <v>1</v>
      </c>
      <c r="O62" t="str">
        <f>""</f>
        <v/>
      </c>
      <c r="P62">
        <v>0</v>
      </c>
      <c r="Q62" t="str">
        <f t="shared" si="7"/>
        <v>0:00</v>
      </c>
      <c r="R62">
        <v>1</v>
      </c>
      <c r="S62">
        <v>0</v>
      </c>
      <c r="T62" t="str">
        <f t="shared" si="8"/>
        <v>0:00</v>
      </c>
      <c r="U62">
        <v>1</v>
      </c>
      <c r="V62" t="str">
        <f>""</f>
        <v/>
      </c>
      <c r="W62" t="str">
        <f>""</f>
        <v/>
      </c>
      <c r="Z62" t="str">
        <f>""</f>
        <v/>
      </c>
      <c r="AB62" t="str">
        <f>""</f>
        <v/>
      </c>
      <c r="AC62" t="str">
        <f>""</f>
        <v/>
      </c>
    </row>
    <row r="63" spans="1:29" x14ac:dyDescent="0.25">
      <c r="A63" s="19">
        <v>11016</v>
      </c>
      <c r="B63" s="6" t="str">
        <f>"BONDI"</f>
        <v>BONDI</v>
      </c>
      <c r="C63" s="6" t="str">
        <f>"ARIANNA"</f>
        <v>ARIANNA</v>
      </c>
      <c r="D63" s="6" t="s">
        <v>47</v>
      </c>
      <c r="E63" s="5">
        <v>45834</v>
      </c>
      <c r="F63" s="5">
        <v>45835</v>
      </c>
      <c r="G63" s="6">
        <v>100</v>
      </c>
      <c r="H63" s="5">
        <v>45834</v>
      </c>
      <c r="I63" s="5">
        <v>45835</v>
      </c>
      <c r="J63" s="5">
        <v>45834</v>
      </c>
      <c r="K63" s="5">
        <v>45835</v>
      </c>
      <c r="L63" s="6" t="str">
        <f t="shared" si="16"/>
        <v>1000</v>
      </c>
      <c r="M63" s="6" t="str">
        <f t="shared" si="17"/>
        <v>FERIE</v>
      </c>
      <c r="N63" s="20">
        <f t="shared" si="11"/>
        <v>2</v>
      </c>
      <c r="O63" t="str">
        <f>""</f>
        <v/>
      </c>
      <c r="P63">
        <v>0</v>
      </c>
      <c r="Q63" t="str">
        <f t="shared" si="7"/>
        <v>0:00</v>
      </c>
      <c r="R63">
        <v>2</v>
      </c>
      <c r="S63">
        <v>0</v>
      </c>
      <c r="T63" t="str">
        <f t="shared" si="8"/>
        <v>0:00</v>
      </c>
      <c r="U63">
        <v>2</v>
      </c>
      <c r="V63" t="str">
        <f>""</f>
        <v/>
      </c>
      <c r="W63" t="str">
        <f>""</f>
        <v/>
      </c>
      <c r="Z63" t="str">
        <f>""</f>
        <v/>
      </c>
      <c r="AB63" t="str">
        <f>""</f>
        <v/>
      </c>
      <c r="AC63" t="str">
        <f>""</f>
        <v/>
      </c>
    </row>
    <row r="64" spans="1:29" x14ac:dyDescent="0.25">
      <c r="A64" s="19">
        <v>11016</v>
      </c>
      <c r="B64" s="6" t="str">
        <f>"BONDI"</f>
        <v>BONDI</v>
      </c>
      <c r="C64" s="6" t="str">
        <f>"ARIANNA"</f>
        <v>ARIANNA</v>
      </c>
      <c r="D64" s="6" t="s">
        <v>47</v>
      </c>
      <c r="E64" s="5">
        <v>45818</v>
      </c>
      <c r="F64" s="5">
        <v>45819</v>
      </c>
      <c r="G64" s="6">
        <v>100</v>
      </c>
      <c r="H64" s="5">
        <v>45818</v>
      </c>
      <c r="I64" s="5">
        <v>45819</v>
      </c>
      <c r="J64" s="5">
        <v>45818</v>
      </c>
      <c r="K64" s="5">
        <v>45819</v>
      </c>
      <c r="L64" s="6" t="str">
        <f>"5044"</f>
        <v>5044</v>
      </c>
      <c r="M64" s="6" t="str">
        <f>"RECUPERO SEGGI ELETT. FESTIVITA' NON GODUTE"</f>
        <v>RECUPERO SEGGI ELETT. FESTIVITA' NON GODUTE</v>
      </c>
      <c r="N64" s="20">
        <f t="shared" si="11"/>
        <v>2</v>
      </c>
      <c r="O64" t="str">
        <f>""</f>
        <v/>
      </c>
      <c r="P64">
        <v>0</v>
      </c>
      <c r="Q64" t="str">
        <f t="shared" si="7"/>
        <v>0:00</v>
      </c>
      <c r="R64">
        <v>2</v>
      </c>
      <c r="S64">
        <v>0</v>
      </c>
      <c r="T64" t="str">
        <f t="shared" si="8"/>
        <v>0:00</v>
      </c>
      <c r="U64">
        <v>2</v>
      </c>
      <c r="V64" t="str">
        <f>""</f>
        <v/>
      </c>
      <c r="W64" t="str">
        <f>""</f>
        <v/>
      </c>
      <c r="Z64" t="str">
        <f>""</f>
        <v/>
      </c>
      <c r="AB64" t="str">
        <f>""</f>
        <v/>
      </c>
      <c r="AC64" t="str">
        <f>""</f>
        <v/>
      </c>
    </row>
    <row r="65" spans="1:29" x14ac:dyDescent="0.25">
      <c r="A65" s="19">
        <v>11016</v>
      </c>
      <c r="B65" s="6" t="str">
        <f>"BONDI"</f>
        <v>BONDI</v>
      </c>
      <c r="C65" s="6" t="str">
        <f>"ARIANNA"</f>
        <v>ARIANNA</v>
      </c>
      <c r="D65" s="6" t="s">
        <v>47</v>
      </c>
      <c r="E65" s="5">
        <v>45817</v>
      </c>
      <c r="F65" s="5">
        <v>45817</v>
      </c>
      <c r="G65" s="6">
        <v>100</v>
      </c>
      <c r="H65" s="5">
        <v>45817</v>
      </c>
      <c r="I65" s="5">
        <v>45817</v>
      </c>
      <c r="J65" s="5">
        <v>45817</v>
      </c>
      <c r="K65" s="5">
        <v>45817</v>
      </c>
      <c r="L65" s="6" t="str">
        <f>"3019"</f>
        <v>3019</v>
      </c>
      <c r="M65" s="6" t="str">
        <f>"PERM. RETRIBUITO SEGGI ELETTORALI COMPONENTE"</f>
        <v>PERM. RETRIBUITO SEGGI ELETTORALI COMPONENTE</v>
      </c>
      <c r="N65" s="20">
        <f t="shared" si="11"/>
        <v>1</v>
      </c>
      <c r="O65" t="str">
        <f>""</f>
        <v/>
      </c>
      <c r="P65">
        <v>0</v>
      </c>
      <c r="Q65" t="str">
        <f t="shared" si="7"/>
        <v>0:00</v>
      </c>
      <c r="R65">
        <v>1</v>
      </c>
      <c r="S65">
        <v>0</v>
      </c>
      <c r="T65" t="str">
        <f t="shared" si="8"/>
        <v>0:00</v>
      </c>
      <c r="U65">
        <v>1</v>
      </c>
      <c r="V65" t="str">
        <f>""</f>
        <v/>
      </c>
      <c r="W65" t="str">
        <f>""</f>
        <v/>
      </c>
      <c r="Z65" t="str">
        <f>""</f>
        <v/>
      </c>
      <c r="AB65" t="str">
        <f>""</f>
        <v/>
      </c>
      <c r="AC65" t="str">
        <f>""</f>
        <v/>
      </c>
    </row>
    <row r="66" spans="1:29" x14ac:dyDescent="0.25">
      <c r="A66" s="19">
        <v>11016</v>
      </c>
      <c r="B66" s="6" t="str">
        <f>"BONDI"</f>
        <v>BONDI</v>
      </c>
      <c r="C66" s="6" t="str">
        <f>"ARIANNA"</f>
        <v>ARIANNA</v>
      </c>
      <c r="D66" s="6" t="s">
        <v>47</v>
      </c>
      <c r="E66" s="5">
        <v>45779</v>
      </c>
      <c r="F66" s="5">
        <v>45779</v>
      </c>
      <c r="G66" s="6">
        <v>100</v>
      </c>
      <c r="H66" s="5">
        <v>45779</v>
      </c>
      <c r="I66" s="5">
        <v>45779</v>
      </c>
      <c r="J66" s="5">
        <v>45779</v>
      </c>
      <c r="K66" s="5">
        <v>45779</v>
      </c>
      <c r="L66" s="6" t="str">
        <f t="shared" ref="L66:L71" si="20">"1000"</f>
        <v>1000</v>
      </c>
      <c r="M66" s="6" t="str">
        <f t="shared" ref="M66:M71" si="21">"FERIE"</f>
        <v>FERIE</v>
      </c>
      <c r="N66" s="20">
        <f t="shared" si="11"/>
        <v>1</v>
      </c>
      <c r="O66" t="str">
        <f>""</f>
        <v/>
      </c>
      <c r="P66">
        <v>0</v>
      </c>
      <c r="Q66" t="str">
        <f t="shared" si="7"/>
        <v>0:00</v>
      </c>
      <c r="R66">
        <v>1</v>
      </c>
      <c r="S66">
        <v>0</v>
      </c>
      <c r="T66" t="str">
        <f t="shared" si="8"/>
        <v>0:00</v>
      </c>
      <c r="U66">
        <v>1</v>
      </c>
      <c r="V66" t="str">
        <f>""</f>
        <v/>
      </c>
      <c r="W66" t="str">
        <f>""</f>
        <v/>
      </c>
      <c r="Z66" t="str">
        <f>""</f>
        <v/>
      </c>
      <c r="AB66" t="str">
        <f>""</f>
        <v/>
      </c>
      <c r="AC66" t="str">
        <f>""</f>
        <v/>
      </c>
    </row>
    <row r="67" spans="1:29" x14ac:dyDescent="0.25">
      <c r="A67" s="19">
        <v>11016</v>
      </c>
      <c r="B67" s="6" t="str">
        <f>"BONDI"</f>
        <v>BONDI</v>
      </c>
      <c r="C67" s="6" t="str">
        <f>"ARIANNA"</f>
        <v>ARIANNA</v>
      </c>
      <c r="D67" s="6" t="s">
        <v>47</v>
      </c>
      <c r="E67" s="5">
        <v>45769</v>
      </c>
      <c r="F67" s="5">
        <v>45771</v>
      </c>
      <c r="G67" s="6">
        <v>100</v>
      </c>
      <c r="H67" s="5">
        <v>45769</v>
      </c>
      <c r="I67" s="5">
        <v>45771</v>
      </c>
      <c r="J67" s="5">
        <v>45769</v>
      </c>
      <c r="K67" s="5">
        <v>45771</v>
      </c>
      <c r="L67" s="6" t="str">
        <f t="shared" si="20"/>
        <v>1000</v>
      </c>
      <c r="M67" s="6" t="str">
        <f t="shared" si="21"/>
        <v>FERIE</v>
      </c>
      <c r="N67" s="20">
        <f t="shared" si="11"/>
        <v>3</v>
      </c>
      <c r="O67" t="str">
        <f>""</f>
        <v/>
      </c>
      <c r="P67">
        <v>0</v>
      </c>
      <c r="Q67" t="str">
        <f t="shared" si="7"/>
        <v>0:00</v>
      </c>
      <c r="R67">
        <v>3</v>
      </c>
      <c r="S67">
        <v>0</v>
      </c>
      <c r="T67" t="str">
        <f t="shared" si="8"/>
        <v>0:00</v>
      </c>
      <c r="U67">
        <v>3</v>
      </c>
      <c r="V67" t="str">
        <f>""</f>
        <v/>
      </c>
      <c r="W67" t="str">
        <f>""</f>
        <v/>
      </c>
      <c r="Z67" t="str">
        <f>""</f>
        <v/>
      </c>
      <c r="AB67" t="str">
        <f>""</f>
        <v/>
      </c>
      <c r="AC67" t="str">
        <f>""</f>
        <v/>
      </c>
    </row>
    <row r="68" spans="1:29" x14ac:dyDescent="0.25">
      <c r="A68" s="19">
        <v>11030</v>
      </c>
      <c r="B68" s="6" t="str">
        <f>"CIOTOLI"</f>
        <v>CIOTOLI</v>
      </c>
      <c r="C68" s="6" t="str">
        <f>"MARTA"</f>
        <v>MARTA</v>
      </c>
      <c r="D68" s="6" t="s">
        <v>47</v>
      </c>
      <c r="E68" s="5">
        <v>45838</v>
      </c>
      <c r="F68" s="5">
        <v>45839</v>
      </c>
      <c r="G68" s="6">
        <v>100</v>
      </c>
      <c r="H68" s="5">
        <v>45838</v>
      </c>
      <c r="I68" s="5">
        <v>45839</v>
      </c>
      <c r="J68" s="5">
        <v>45838</v>
      </c>
      <c r="K68" s="15">
        <v>45838</v>
      </c>
      <c r="L68" s="6" t="str">
        <f t="shared" si="20"/>
        <v>1000</v>
      </c>
      <c r="M68" s="6" t="str">
        <f t="shared" si="21"/>
        <v>FERIE</v>
      </c>
      <c r="N68" s="20">
        <f t="shared" si="11"/>
        <v>1</v>
      </c>
      <c r="O68" t="str">
        <f>""</f>
        <v/>
      </c>
      <c r="P68">
        <v>0</v>
      </c>
      <c r="Q68" t="str">
        <f t="shared" si="7"/>
        <v>0:00</v>
      </c>
      <c r="R68">
        <v>2</v>
      </c>
      <c r="S68">
        <v>0</v>
      </c>
      <c r="T68" t="str">
        <f t="shared" si="8"/>
        <v>0:00</v>
      </c>
      <c r="U68">
        <v>1</v>
      </c>
      <c r="V68" t="str">
        <f>""</f>
        <v/>
      </c>
      <c r="W68" t="str">
        <f>""</f>
        <v/>
      </c>
      <c r="Z68" t="str">
        <f>""</f>
        <v/>
      </c>
      <c r="AB68" t="str">
        <f>""</f>
        <v/>
      </c>
      <c r="AC68" t="str">
        <f>""</f>
        <v/>
      </c>
    </row>
    <row r="69" spans="1:29" x14ac:dyDescent="0.25">
      <c r="A69" s="19">
        <v>11030</v>
      </c>
      <c r="B69" s="6" t="str">
        <f>"CIOTOLI"</f>
        <v>CIOTOLI</v>
      </c>
      <c r="C69" s="6" t="str">
        <f>"MARTA"</f>
        <v>MARTA</v>
      </c>
      <c r="D69" s="6" t="s">
        <v>47</v>
      </c>
      <c r="E69" s="5">
        <v>45811</v>
      </c>
      <c r="F69" s="5">
        <v>45811</v>
      </c>
      <c r="G69" s="6">
        <v>100</v>
      </c>
      <c r="H69" s="5">
        <v>45811</v>
      </c>
      <c r="I69" s="5">
        <v>45811</v>
      </c>
      <c r="J69" s="5">
        <v>45811</v>
      </c>
      <c r="K69" s="5">
        <v>45811</v>
      </c>
      <c r="L69" s="6" t="str">
        <f t="shared" si="20"/>
        <v>1000</v>
      </c>
      <c r="M69" s="6" t="str">
        <f t="shared" si="21"/>
        <v>FERIE</v>
      </c>
      <c r="N69" s="20">
        <f t="shared" si="11"/>
        <v>1</v>
      </c>
      <c r="O69" t="str">
        <f>""</f>
        <v/>
      </c>
      <c r="P69">
        <v>0</v>
      </c>
      <c r="Q69" t="str">
        <f t="shared" si="7"/>
        <v>0:00</v>
      </c>
      <c r="R69">
        <v>1</v>
      </c>
      <c r="S69">
        <v>0</v>
      </c>
      <c r="T69" t="str">
        <f t="shared" si="8"/>
        <v>0:00</v>
      </c>
      <c r="U69">
        <v>1</v>
      </c>
      <c r="V69" t="str">
        <f>""</f>
        <v/>
      </c>
      <c r="W69" t="str">
        <f>""</f>
        <v/>
      </c>
      <c r="Z69" t="str">
        <f>""</f>
        <v/>
      </c>
      <c r="AB69" t="str">
        <f>""</f>
        <v/>
      </c>
      <c r="AC69" t="str">
        <f>""</f>
        <v/>
      </c>
    </row>
    <row r="70" spans="1:29" x14ac:dyDescent="0.25">
      <c r="A70" s="19">
        <v>11030</v>
      </c>
      <c r="B70" s="6" t="str">
        <f>"CIOTOLI"</f>
        <v>CIOTOLI</v>
      </c>
      <c r="C70" s="6" t="str">
        <f>"MARTA"</f>
        <v>MARTA</v>
      </c>
      <c r="D70" s="6" t="s">
        <v>47</v>
      </c>
      <c r="E70" s="5">
        <v>45779</v>
      </c>
      <c r="F70" s="5">
        <v>45779</v>
      </c>
      <c r="G70" s="6">
        <v>100</v>
      </c>
      <c r="H70" s="5">
        <v>45779</v>
      </c>
      <c r="I70" s="5">
        <v>45779</v>
      </c>
      <c r="J70" s="5">
        <v>45779</v>
      </c>
      <c r="K70" s="5">
        <v>45779</v>
      </c>
      <c r="L70" s="6" t="str">
        <f t="shared" si="20"/>
        <v>1000</v>
      </c>
      <c r="M70" s="6" t="str">
        <f t="shared" si="21"/>
        <v>FERIE</v>
      </c>
      <c r="N70" s="20">
        <f t="shared" si="11"/>
        <v>1</v>
      </c>
      <c r="O70" t="str">
        <f>""</f>
        <v/>
      </c>
      <c r="P70">
        <v>0</v>
      </c>
      <c r="Q70" t="str">
        <f t="shared" si="7"/>
        <v>0:00</v>
      </c>
      <c r="R70">
        <v>1</v>
      </c>
      <c r="S70">
        <v>0</v>
      </c>
      <c r="T70" t="str">
        <f t="shared" si="8"/>
        <v>0:00</v>
      </c>
      <c r="U70">
        <v>1</v>
      </c>
      <c r="V70" t="str">
        <f>""</f>
        <v/>
      </c>
      <c r="W70" t="str">
        <f>""</f>
        <v/>
      </c>
      <c r="Z70" t="str">
        <f>""</f>
        <v/>
      </c>
      <c r="AB70" t="str">
        <f>""</f>
        <v/>
      </c>
      <c r="AC70" t="str">
        <f>""</f>
        <v/>
      </c>
    </row>
    <row r="71" spans="1:29" x14ac:dyDescent="0.25">
      <c r="A71" s="19">
        <v>11030</v>
      </c>
      <c r="B71" s="6" t="str">
        <f>"CIOTOLI"</f>
        <v>CIOTOLI</v>
      </c>
      <c r="C71" s="6" t="str">
        <f>"MARTA"</f>
        <v>MARTA</v>
      </c>
      <c r="D71" s="6" t="s">
        <v>47</v>
      </c>
      <c r="E71" s="5">
        <v>45765</v>
      </c>
      <c r="F71" s="5">
        <v>45765</v>
      </c>
      <c r="G71" s="6">
        <v>100</v>
      </c>
      <c r="H71" s="5">
        <v>45765</v>
      </c>
      <c r="I71" s="5">
        <v>45765</v>
      </c>
      <c r="J71" s="5">
        <v>45765</v>
      </c>
      <c r="K71" s="5">
        <v>45765</v>
      </c>
      <c r="L71" s="6" t="str">
        <f t="shared" si="20"/>
        <v>1000</v>
      </c>
      <c r="M71" s="6" t="str">
        <f t="shared" si="21"/>
        <v>FERIE</v>
      </c>
      <c r="N71" s="20">
        <f t="shared" si="11"/>
        <v>1</v>
      </c>
      <c r="O71" t="str">
        <f>""</f>
        <v/>
      </c>
      <c r="P71">
        <v>0</v>
      </c>
      <c r="Q71" t="str">
        <f t="shared" si="7"/>
        <v>0:00</v>
      </c>
      <c r="R71">
        <v>1</v>
      </c>
      <c r="S71">
        <v>0</v>
      </c>
      <c r="T71" t="str">
        <f t="shared" si="8"/>
        <v>0:00</v>
      </c>
      <c r="U71">
        <v>1</v>
      </c>
      <c r="V71" t="str">
        <f>""</f>
        <v/>
      </c>
      <c r="W71" t="str">
        <f>""</f>
        <v/>
      </c>
      <c r="Z71" t="str">
        <f>""</f>
        <v/>
      </c>
      <c r="AB71" t="str">
        <f>""</f>
        <v/>
      </c>
      <c r="AC71" t="str">
        <f>""</f>
        <v/>
      </c>
    </row>
    <row r="72" spans="1:29" ht="16.5" thickBot="1" x14ac:dyDescent="0.3">
      <c r="A72" s="43" t="s">
        <v>88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21">
        <f>SUM(N31:N71)</f>
        <v>69</v>
      </c>
    </row>
    <row r="73" spans="1:29" ht="15.75" thickBot="1" x14ac:dyDescent="0.3">
      <c r="E73" s="1"/>
      <c r="F73" s="1"/>
      <c r="H73" s="1"/>
      <c r="I73" s="1"/>
      <c r="J73" s="1"/>
      <c r="K73" s="1"/>
    </row>
    <row r="74" spans="1:29" x14ac:dyDescent="0.25">
      <c r="A74" s="31">
        <v>24</v>
      </c>
      <c r="B74" s="32" t="str">
        <f>"BETTINI"</f>
        <v>BETTINI</v>
      </c>
      <c r="C74" s="32" t="str">
        <f>"LORELLA"</f>
        <v>LORELLA</v>
      </c>
      <c r="D74" s="32" t="s">
        <v>46</v>
      </c>
      <c r="E74" s="33">
        <v>45838</v>
      </c>
      <c r="F74" s="33">
        <v>45842</v>
      </c>
      <c r="G74" s="32">
        <v>100</v>
      </c>
      <c r="H74" s="33">
        <v>45838</v>
      </c>
      <c r="I74" s="33">
        <v>45842</v>
      </c>
      <c r="J74" s="33">
        <v>45838</v>
      </c>
      <c r="K74" s="34">
        <v>45838</v>
      </c>
      <c r="L74" s="32" t="str">
        <f t="shared" ref="L74:L85" si="22">"1000"</f>
        <v>1000</v>
      </c>
      <c r="M74" s="32" t="str">
        <f t="shared" ref="M74:M85" si="23">"FERIE"</f>
        <v>FERIE</v>
      </c>
      <c r="N74" s="35">
        <f t="shared" ref="N74:N85" si="24">NETWORKDAYS.INTL(J74,K74,"0000001",$Y$9:$Y$21)</f>
        <v>1</v>
      </c>
      <c r="O74" t="str">
        <f>""</f>
        <v/>
      </c>
      <c r="P74">
        <v>0</v>
      </c>
      <c r="Q74" t="str">
        <f t="shared" ref="Q74:Q95" si="25">"0:00"</f>
        <v>0:00</v>
      </c>
      <c r="R74">
        <v>5</v>
      </c>
      <c r="S74">
        <v>0</v>
      </c>
      <c r="T74" t="str">
        <f t="shared" ref="T74:T95" si="26">"0:00"</f>
        <v>0:00</v>
      </c>
      <c r="U74">
        <v>1</v>
      </c>
      <c r="V74" t="str">
        <f>""</f>
        <v/>
      </c>
      <c r="W74" t="str">
        <f>""</f>
        <v/>
      </c>
      <c r="Z74" t="str">
        <f>""</f>
        <v/>
      </c>
      <c r="AB74" t="str">
        <f>""</f>
        <v/>
      </c>
      <c r="AC74" t="str">
        <f>""</f>
        <v/>
      </c>
    </row>
    <row r="75" spans="1:29" x14ac:dyDescent="0.25">
      <c r="A75" s="19">
        <v>24</v>
      </c>
      <c r="B75" s="6" t="str">
        <f>"BETTINI"</f>
        <v>BETTINI</v>
      </c>
      <c r="C75" s="6" t="str">
        <f>"LORELLA"</f>
        <v>LORELLA</v>
      </c>
      <c r="D75" s="6" t="s">
        <v>46</v>
      </c>
      <c r="E75" s="5">
        <v>45803</v>
      </c>
      <c r="F75" s="5">
        <v>45804</v>
      </c>
      <c r="G75" s="6">
        <v>100</v>
      </c>
      <c r="H75" s="5">
        <v>45803</v>
      </c>
      <c r="I75" s="5">
        <v>45804</v>
      </c>
      <c r="J75" s="5">
        <v>45803</v>
      </c>
      <c r="K75" s="5">
        <v>45804</v>
      </c>
      <c r="L75" s="6" t="str">
        <f t="shared" si="22"/>
        <v>1000</v>
      </c>
      <c r="M75" s="6" t="str">
        <f t="shared" si="23"/>
        <v>FERIE</v>
      </c>
      <c r="N75" s="20">
        <f t="shared" si="24"/>
        <v>2</v>
      </c>
      <c r="O75" t="str">
        <f>""</f>
        <v/>
      </c>
      <c r="P75">
        <v>0</v>
      </c>
      <c r="Q75" t="str">
        <f t="shared" si="25"/>
        <v>0:00</v>
      </c>
      <c r="R75">
        <v>2</v>
      </c>
      <c r="S75">
        <v>0</v>
      </c>
      <c r="T75" t="str">
        <f t="shared" si="26"/>
        <v>0:00</v>
      </c>
      <c r="U75">
        <v>2</v>
      </c>
      <c r="V75" t="str">
        <f>""</f>
        <v/>
      </c>
      <c r="W75" t="str">
        <f>""</f>
        <v/>
      </c>
      <c r="Z75" t="str">
        <f>""</f>
        <v/>
      </c>
      <c r="AB75" t="str">
        <f>""</f>
        <v/>
      </c>
      <c r="AC75" t="str">
        <f>""</f>
        <v/>
      </c>
    </row>
    <row r="76" spans="1:29" x14ac:dyDescent="0.25">
      <c r="A76" s="19">
        <v>24</v>
      </c>
      <c r="B76" s="6" t="str">
        <f>"BETTINI"</f>
        <v>BETTINI</v>
      </c>
      <c r="C76" s="6" t="str">
        <f>"LORELLA"</f>
        <v>LORELLA</v>
      </c>
      <c r="D76" s="6" t="s">
        <v>46</v>
      </c>
      <c r="E76" s="5">
        <v>45779</v>
      </c>
      <c r="F76" s="5">
        <v>45779</v>
      </c>
      <c r="G76" s="6">
        <v>100</v>
      </c>
      <c r="H76" s="5">
        <v>45779</v>
      </c>
      <c r="I76" s="5">
        <v>45779</v>
      </c>
      <c r="J76" s="5">
        <v>45779</v>
      </c>
      <c r="K76" s="5">
        <v>45779</v>
      </c>
      <c r="L76" s="6" t="str">
        <f t="shared" si="22"/>
        <v>1000</v>
      </c>
      <c r="M76" s="6" t="str">
        <f t="shared" si="23"/>
        <v>FERIE</v>
      </c>
      <c r="N76" s="20">
        <f t="shared" si="24"/>
        <v>1</v>
      </c>
      <c r="O76" t="str">
        <f>""</f>
        <v/>
      </c>
      <c r="P76">
        <v>0</v>
      </c>
      <c r="Q76" t="str">
        <f t="shared" si="25"/>
        <v>0:00</v>
      </c>
      <c r="R76">
        <v>1</v>
      </c>
      <c r="S76">
        <v>0</v>
      </c>
      <c r="T76" t="str">
        <f t="shared" si="26"/>
        <v>0:00</v>
      </c>
      <c r="U76">
        <v>1</v>
      </c>
      <c r="V76" t="str">
        <f>""</f>
        <v/>
      </c>
      <c r="W76" t="str">
        <f>""</f>
        <v/>
      </c>
      <c r="Z76" t="str">
        <f>""</f>
        <v/>
      </c>
      <c r="AB76" t="str">
        <f>""</f>
        <v/>
      </c>
      <c r="AC76" t="str">
        <f>""</f>
        <v/>
      </c>
    </row>
    <row r="77" spans="1:29" x14ac:dyDescent="0.25">
      <c r="A77" s="19">
        <v>24</v>
      </c>
      <c r="B77" s="6" t="str">
        <f>"BETTINI"</f>
        <v>BETTINI</v>
      </c>
      <c r="C77" s="6" t="str">
        <f>"LORELLA"</f>
        <v>LORELLA</v>
      </c>
      <c r="D77" s="6" t="s">
        <v>46</v>
      </c>
      <c r="E77" s="5">
        <v>45747</v>
      </c>
      <c r="F77" s="5">
        <v>45749</v>
      </c>
      <c r="G77" s="6">
        <v>100</v>
      </c>
      <c r="H77" s="5">
        <v>45747</v>
      </c>
      <c r="I77" s="5">
        <v>45749</v>
      </c>
      <c r="J77" s="14">
        <v>45748</v>
      </c>
      <c r="K77" s="5">
        <v>45749</v>
      </c>
      <c r="L77" s="6" t="str">
        <f t="shared" si="22"/>
        <v>1000</v>
      </c>
      <c r="M77" s="6" t="str">
        <f t="shared" si="23"/>
        <v>FERIE</v>
      </c>
      <c r="N77" s="20">
        <f t="shared" si="24"/>
        <v>2</v>
      </c>
      <c r="O77" t="str">
        <f>""</f>
        <v/>
      </c>
      <c r="P77">
        <v>0</v>
      </c>
      <c r="Q77" t="str">
        <f t="shared" si="25"/>
        <v>0:00</v>
      </c>
      <c r="R77">
        <v>3</v>
      </c>
      <c r="S77">
        <v>0</v>
      </c>
      <c r="T77" t="str">
        <f t="shared" si="26"/>
        <v>0:00</v>
      </c>
      <c r="U77">
        <v>2</v>
      </c>
      <c r="V77" t="str">
        <f>"PULITI"</f>
        <v>PULITI</v>
      </c>
      <c r="W77" t="str">
        <f>"GIOVANNA"</f>
        <v>GIOVANNA</v>
      </c>
      <c r="X77" s="1">
        <v>11819</v>
      </c>
      <c r="Z77" t="str">
        <f>""</f>
        <v/>
      </c>
      <c r="AB77" t="str">
        <f>""</f>
        <v/>
      </c>
      <c r="AC77" t="str">
        <f>""</f>
        <v/>
      </c>
    </row>
    <row r="78" spans="1:29" x14ac:dyDescent="0.25">
      <c r="A78" s="19">
        <v>1178</v>
      </c>
      <c r="B78" s="6" t="str">
        <f t="shared" ref="B78:B85" si="27">"SARTI"</f>
        <v>SARTI</v>
      </c>
      <c r="C78" s="6" t="str">
        <f t="shared" ref="C78:C85" si="28">"SONIA"</f>
        <v>SONIA</v>
      </c>
      <c r="D78" s="6" t="s">
        <v>46</v>
      </c>
      <c r="E78" s="5">
        <v>45834</v>
      </c>
      <c r="F78" s="5">
        <v>45835</v>
      </c>
      <c r="G78" s="6">
        <v>100</v>
      </c>
      <c r="H78" s="5">
        <v>45834</v>
      </c>
      <c r="I78" s="5">
        <v>45835</v>
      </c>
      <c r="J78" s="5">
        <v>45834</v>
      </c>
      <c r="K78" s="5">
        <v>45835</v>
      </c>
      <c r="L78" s="6" t="str">
        <f t="shared" si="22"/>
        <v>1000</v>
      </c>
      <c r="M78" s="6" t="str">
        <f t="shared" si="23"/>
        <v>FERIE</v>
      </c>
      <c r="N78" s="20">
        <f t="shared" si="24"/>
        <v>2</v>
      </c>
      <c r="O78" t="str">
        <f>""</f>
        <v/>
      </c>
      <c r="P78">
        <v>0</v>
      </c>
      <c r="Q78" t="str">
        <f t="shared" si="25"/>
        <v>0:00</v>
      </c>
      <c r="R78">
        <v>2</v>
      </c>
      <c r="S78">
        <v>0</v>
      </c>
      <c r="T78" t="str">
        <f t="shared" si="26"/>
        <v>0:00</v>
      </c>
      <c r="U78">
        <v>2</v>
      </c>
      <c r="V78" t="str">
        <f>""</f>
        <v/>
      </c>
      <c r="W78" t="str">
        <f>""</f>
        <v/>
      </c>
      <c r="Z78" t="str">
        <f>""</f>
        <v/>
      </c>
      <c r="AB78" t="str">
        <f>""</f>
        <v/>
      </c>
      <c r="AC78" t="str">
        <f>""</f>
        <v/>
      </c>
    </row>
    <row r="79" spans="1:29" x14ac:dyDescent="0.25">
      <c r="A79" s="19">
        <v>1178</v>
      </c>
      <c r="B79" s="6" t="str">
        <f t="shared" si="27"/>
        <v>SARTI</v>
      </c>
      <c r="C79" s="6" t="str">
        <f t="shared" si="28"/>
        <v>SONIA</v>
      </c>
      <c r="D79" s="6" t="s">
        <v>46</v>
      </c>
      <c r="E79" s="5">
        <v>45819</v>
      </c>
      <c r="F79" s="5">
        <v>45819</v>
      </c>
      <c r="G79" s="6">
        <v>100</v>
      </c>
      <c r="H79" s="5">
        <v>45819</v>
      </c>
      <c r="I79" s="5">
        <v>45819</v>
      </c>
      <c r="J79" s="5">
        <v>45819</v>
      </c>
      <c r="K79" s="5">
        <v>45819</v>
      </c>
      <c r="L79" s="6" t="str">
        <f t="shared" si="22"/>
        <v>1000</v>
      </c>
      <c r="M79" s="6" t="str">
        <f t="shared" si="23"/>
        <v>FERIE</v>
      </c>
      <c r="N79" s="20">
        <f t="shared" si="24"/>
        <v>1</v>
      </c>
      <c r="O79" t="str">
        <f>""</f>
        <v/>
      </c>
      <c r="P79">
        <v>0</v>
      </c>
      <c r="Q79" t="str">
        <f t="shared" si="25"/>
        <v>0:00</v>
      </c>
      <c r="R79">
        <v>1</v>
      </c>
      <c r="S79">
        <v>0</v>
      </c>
      <c r="T79" t="str">
        <f t="shared" si="26"/>
        <v>0:00</v>
      </c>
      <c r="U79">
        <v>1</v>
      </c>
      <c r="V79" t="str">
        <f>""</f>
        <v/>
      </c>
      <c r="W79" t="str">
        <f>""</f>
        <v/>
      </c>
      <c r="Z79" t="str">
        <f>""</f>
        <v/>
      </c>
      <c r="AB79" t="str">
        <f>""</f>
        <v/>
      </c>
      <c r="AC79" t="str">
        <f>""</f>
        <v/>
      </c>
    </row>
    <row r="80" spans="1:29" x14ac:dyDescent="0.25">
      <c r="A80" s="19">
        <v>1178</v>
      </c>
      <c r="B80" s="6" t="str">
        <f t="shared" si="27"/>
        <v>SARTI</v>
      </c>
      <c r="C80" s="6" t="str">
        <f t="shared" si="28"/>
        <v>SONIA</v>
      </c>
      <c r="D80" s="6" t="s">
        <v>46</v>
      </c>
      <c r="E80" s="5">
        <v>45797</v>
      </c>
      <c r="F80" s="5">
        <v>45797</v>
      </c>
      <c r="G80" s="6">
        <v>100</v>
      </c>
      <c r="H80" s="5">
        <v>45797</v>
      </c>
      <c r="I80" s="5">
        <v>45797</v>
      </c>
      <c r="J80" s="5">
        <v>45797</v>
      </c>
      <c r="K80" s="5">
        <v>45797</v>
      </c>
      <c r="L80" s="6" t="str">
        <f t="shared" si="22"/>
        <v>1000</v>
      </c>
      <c r="M80" s="6" t="str">
        <f t="shared" si="23"/>
        <v>FERIE</v>
      </c>
      <c r="N80" s="20">
        <f t="shared" si="24"/>
        <v>1</v>
      </c>
      <c r="O80" t="str">
        <f>""</f>
        <v/>
      </c>
      <c r="P80">
        <v>0</v>
      </c>
      <c r="Q80" t="str">
        <f t="shared" si="25"/>
        <v>0:00</v>
      </c>
      <c r="R80">
        <v>1</v>
      </c>
      <c r="S80">
        <v>0</v>
      </c>
      <c r="T80" t="str">
        <f t="shared" si="26"/>
        <v>0:00</v>
      </c>
      <c r="U80">
        <v>1</v>
      </c>
      <c r="V80" t="str">
        <f>""</f>
        <v/>
      </c>
      <c r="W80" t="str">
        <f>""</f>
        <v/>
      </c>
      <c r="Z80" t="str">
        <f>""</f>
        <v/>
      </c>
      <c r="AB80" t="str">
        <f>""</f>
        <v/>
      </c>
      <c r="AC80" t="str">
        <f>""</f>
        <v/>
      </c>
    </row>
    <row r="81" spans="1:29" x14ac:dyDescent="0.25">
      <c r="A81" s="19">
        <v>1178</v>
      </c>
      <c r="B81" s="6" t="str">
        <f t="shared" si="27"/>
        <v>SARTI</v>
      </c>
      <c r="C81" s="6" t="str">
        <f t="shared" si="28"/>
        <v>SONIA</v>
      </c>
      <c r="D81" s="6" t="s">
        <v>46</v>
      </c>
      <c r="E81" s="5">
        <v>45785</v>
      </c>
      <c r="F81" s="5">
        <v>45785</v>
      </c>
      <c r="G81" s="6">
        <v>100</v>
      </c>
      <c r="H81" s="5">
        <v>45785</v>
      </c>
      <c r="I81" s="5">
        <v>45785</v>
      </c>
      <c r="J81" s="5">
        <v>45785</v>
      </c>
      <c r="K81" s="5">
        <v>45785</v>
      </c>
      <c r="L81" s="6" t="str">
        <f t="shared" si="22"/>
        <v>1000</v>
      </c>
      <c r="M81" s="6" t="str">
        <f t="shared" si="23"/>
        <v>FERIE</v>
      </c>
      <c r="N81" s="20">
        <f t="shared" si="24"/>
        <v>1</v>
      </c>
      <c r="O81" t="str">
        <f>""</f>
        <v/>
      </c>
      <c r="P81">
        <v>0</v>
      </c>
      <c r="Q81" t="str">
        <f t="shared" si="25"/>
        <v>0:00</v>
      </c>
      <c r="R81">
        <v>1</v>
      </c>
      <c r="S81">
        <v>0</v>
      </c>
      <c r="T81" t="str">
        <f t="shared" si="26"/>
        <v>0:00</v>
      </c>
      <c r="U81">
        <v>1</v>
      </c>
      <c r="V81" t="str">
        <f>""</f>
        <v/>
      </c>
      <c r="W81" t="str">
        <f>""</f>
        <v/>
      </c>
      <c r="Z81" t="str">
        <f>""</f>
        <v/>
      </c>
      <c r="AB81" t="str">
        <f>""</f>
        <v/>
      </c>
      <c r="AC81" t="str">
        <f>""</f>
        <v/>
      </c>
    </row>
    <row r="82" spans="1:29" x14ac:dyDescent="0.25">
      <c r="A82" s="19">
        <v>1178</v>
      </c>
      <c r="B82" s="6" t="str">
        <f t="shared" si="27"/>
        <v>SARTI</v>
      </c>
      <c r="C82" s="6" t="str">
        <f t="shared" si="28"/>
        <v>SONIA</v>
      </c>
      <c r="D82" s="6" t="s">
        <v>46</v>
      </c>
      <c r="E82" s="5">
        <v>45779</v>
      </c>
      <c r="F82" s="5">
        <v>45779</v>
      </c>
      <c r="G82" s="6">
        <v>100</v>
      </c>
      <c r="H82" s="5">
        <v>45779</v>
      </c>
      <c r="I82" s="5">
        <v>45779</v>
      </c>
      <c r="J82" s="5">
        <v>45779</v>
      </c>
      <c r="K82" s="5">
        <v>45779</v>
      </c>
      <c r="L82" s="6" t="str">
        <f t="shared" si="22"/>
        <v>1000</v>
      </c>
      <c r="M82" s="6" t="str">
        <f t="shared" si="23"/>
        <v>FERIE</v>
      </c>
      <c r="N82" s="20">
        <f t="shared" si="24"/>
        <v>1</v>
      </c>
      <c r="O82" t="str">
        <f>""</f>
        <v/>
      </c>
      <c r="P82">
        <v>0</v>
      </c>
      <c r="Q82" t="str">
        <f t="shared" si="25"/>
        <v>0:00</v>
      </c>
      <c r="R82">
        <v>1</v>
      </c>
      <c r="S82">
        <v>0</v>
      </c>
      <c r="T82" t="str">
        <f t="shared" si="26"/>
        <v>0:00</v>
      </c>
      <c r="U82">
        <v>1</v>
      </c>
      <c r="V82" t="str">
        <f>""</f>
        <v/>
      </c>
      <c r="W82" t="str">
        <f>""</f>
        <v/>
      </c>
      <c r="Z82" t="str">
        <f>""</f>
        <v/>
      </c>
      <c r="AB82" t="str">
        <f>""</f>
        <v/>
      </c>
      <c r="AC82" t="str">
        <f>""</f>
        <v/>
      </c>
    </row>
    <row r="83" spans="1:29" x14ac:dyDescent="0.25">
      <c r="A83" s="19">
        <v>1178</v>
      </c>
      <c r="B83" s="6" t="str">
        <f t="shared" si="27"/>
        <v>SARTI</v>
      </c>
      <c r="C83" s="6" t="str">
        <f t="shared" si="28"/>
        <v>SONIA</v>
      </c>
      <c r="D83" s="6" t="s">
        <v>46</v>
      </c>
      <c r="E83" s="5">
        <v>45765</v>
      </c>
      <c r="F83" s="5">
        <v>45765</v>
      </c>
      <c r="G83" s="6">
        <v>100</v>
      </c>
      <c r="H83" s="5">
        <v>45765</v>
      </c>
      <c r="I83" s="5">
        <v>45765</v>
      </c>
      <c r="J83" s="5">
        <v>45765</v>
      </c>
      <c r="K83" s="5">
        <v>45765</v>
      </c>
      <c r="L83" s="6" t="str">
        <f t="shared" si="22"/>
        <v>1000</v>
      </c>
      <c r="M83" s="6" t="str">
        <f t="shared" si="23"/>
        <v>FERIE</v>
      </c>
      <c r="N83" s="20">
        <f t="shared" si="24"/>
        <v>1</v>
      </c>
      <c r="O83" t="str">
        <f>""</f>
        <v/>
      </c>
      <c r="P83">
        <v>0</v>
      </c>
      <c r="Q83" t="str">
        <f t="shared" si="25"/>
        <v>0:00</v>
      </c>
      <c r="R83">
        <v>1</v>
      </c>
      <c r="S83">
        <v>0</v>
      </c>
      <c r="T83" t="str">
        <f t="shared" si="26"/>
        <v>0:00</v>
      </c>
      <c r="U83">
        <v>1</v>
      </c>
      <c r="V83" t="str">
        <f>""</f>
        <v/>
      </c>
      <c r="W83" t="str">
        <f>""</f>
        <v/>
      </c>
      <c r="Z83" t="str">
        <f>""</f>
        <v/>
      </c>
      <c r="AB83" t="str">
        <f>""</f>
        <v/>
      </c>
      <c r="AC83" t="str">
        <f>""</f>
        <v/>
      </c>
    </row>
    <row r="84" spans="1:29" x14ac:dyDescent="0.25">
      <c r="A84" s="19">
        <v>1178</v>
      </c>
      <c r="B84" s="6" t="str">
        <f t="shared" si="27"/>
        <v>SARTI</v>
      </c>
      <c r="C84" s="6" t="str">
        <f t="shared" si="28"/>
        <v>SONIA</v>
      </c>
      <c r="D84" s="6" t="s">
        <v>46</v>
      </c>
      <c r="E84" s="5">
        <v>45756</v>
      </c>
      <c r="F84" s="5">
        <v>45758</v>
      </c>
      <c r="G84" s="6">
        <v>100</v>
      </c>
      <c r="H84" s="5">
        <v>45756</v>
      </c>
      <c r="I84" s="5">
        <v>45758</v>
      </c>
      <c r="J84" s="5">
        <v>45756</v>
      </c>
      <c r="K84" s="5">
        <v>45758</v>
      </c>
      <c r="L84" s="6" t="str">
        <f t="shared" si="22"/>
        <v>1000</v>
      </c>
      <c r="M84" s="6" t="str">
        <f t="shared" si="23"/>
        <v>FERIE</v>
      </c>
      <c r="N84" s="20">
        <f t="shared" si="24"/>
        <v>3</v>
      </c>
      <c r="O84" t="str">
        <f>""</f>
        <v/>
      </c>
      <c r="P84">
        <v>0</v>
      </c>
      <c r="Q84" t="str">
        <f t="shared" si="25"/>
        <v>0:00</v>
      </c>
      <c r="R84">
        <v>3</v>
      </c>
      <c r="S84">
        <v>0</v>
      </c>
      <c r="T84" t="str">
        <f t="shared" si="26"/>
        <v>0:00</v>
      </c>
      <c r="U84">
        <v>3</v>
      </c>
      <c r="V84" t="str">
        <f>""</f>
        <v/>
      </c>
      <c r="W84" t="str">
        <f>""</f>
        <v/>
      </c>
      <c r="Z84" t="str">
        <f>""</f>
        <v/>
      </c>
      <c r="AB84" t="str">
        <f>""</f>
        <v/>
      </c>
      <c r="AC84" t="str">
        <f>""</f>
        <v/>
      </c>
    </row>
    <row r="85" spans="1:29" x14ac:dyDescent="0.25">
      <c r="A85" s="19">
        <v>1178</v>
      </c>
      <c r="B85" s="6" t="str">
        <f t="shared" si="27"/>
        <v>SARTI</v>
      </c>
      <c r="C85" s="6" t="str">
        <f t="shared" si="28"/>
        <v>SONIA</v>
      </c>
      <c r="D85" s="6" t="s">
        <v>46</v>
      </c>
      <c r="E85" s="5">
        <v>45751</v>
      </c>
      <c r="F85" s="5">
        <v>45751</v>
      </c>
      <c r="G85" s="6">
        <v>100</v>
      </c>
      <c r="H85" s="5">
        <v>45751</v>
      </c>
      <c r="I85" s="5">
        <v>45751</v>
      </c>
      <c r="J85" s="5">
        <v>45751</v>
      </c>
      <c r="K85" s="5">
        <v>45751</v>
      </c>
      <c r="L85" s="6" t="str">
        <f t="shared" si="22"/>
        <v>1000</v>
      </c>
      <c r="M85" s="6" t="str">
        <f t="shared" si="23"/>
        <v>FERIE</v>
      </c>
      <c r="N85" s="20">
        <f t="shared" si="24"/>
        <v>1</v>
      </c>
      <c r="O85" t="str">
        <f>""</f>
        <v/>
      </c>
      <c r="P85">
        <v>0</v>
      </c>
      <c r="Q85" t="str">
        <f t="shared" si="25"/>
        <v>0:00</v>
      </c>
      <c r="R85">
        <v>1</v>
      </c>
      <c r="S85">
        <v>0</v>
      </c>
      <c r="T85" t="str">
        <f t="shared" si="26"/>
        <v>0:00</v>
      </c>
      <c r="U85">
        <v>1</v>
      </c>
      <c r="V85" t="str">
        <f>""</f>
        <v/>
      </c>
      <c r="W85" t="str">
        <f>""</f>
        <v/>
      </c>
      <c r="Z85" t="str">
        <f>""</f>
        <v/>
      </c>
      <c r="AB85" t="str">
        <f>""</f>
        <v/>
      </c>
      <c r="AC85" t="str">
        <f>""</f>
        <v/>
      </c>
    </row>
    <row r="86" spans="1:29" x14ac:dyDescent="0.25">
      <c r="A86" s="36">
        <v>1346</v>
      </c>
      <c r="B86" s="25" t="str">
        <f>"MARRONCINI"</f>
        <v>MARRONCINI</v>
      </c>
      <c r="C86" s="25" t="str">
        <f>"SARA"</f>
        <v>SARA</v>
      </c>
      <c r="D86" s="25" t="s">
        <v>46</v>
      </c>
      <c r="E86" s="26">
        <v>45658</v>
      </c>
      <c r="F86" s="26">
        <v>46022</v>
      </c>
      <c r="G86" s="25">
        <v>100</v>
      </c>
      <c r="H86" s="26">
        <v>45658</v>
      </c>
      <c r="I86" s="26">
        <v>46022</v>
      </c>
      <c r="J86" s="26">
        <v>45748</v>
      </c>
      <c r="K86" s="26">
        <v>45838</v>
      </c>
      <c r="L86" s="25" t="str">
        <f>"4509"</f>
        <v>4509</v>
      </c>
      <c r="M86" s="25" t="str">
        <f>"COMANDO AD ALTRO ENTE - RETRIBUITO (SOLO DESCR.)"</f>
        <v>COMANDO AD ALTRO ENTE - RETRIBUITO (SOLO DESCR.)</v>
      </c>
      <c r="N86" s="20">
        <v>4</v>
      </c>
      <c r="O86" t="s">
        <v>50</v>
      </c>
      <c r="P86">
        <v>0</v>
      </c>
      <c r="Q86" t="str">
        <f t="shared" si="25"/>
        <v>0:00</v>
      </c>
      <c r="R86">
        <v>365</v>
      </c>
      <c r="S86">
        <v>0</v>
      </c>
      <c r="T86" t="str">
        <f t="shared" si="26"/>
        <v>0:00</v>
      </c>
      <c r="U86">
        <v>91</v>
      </c>
      <c r="V86" t="str">
        <f>""</f>
        <v/>
      </c>
      <c r="W86" t="str">
        <f>""</f>
        <v/>
      </c>
      <c r="Z86" t="str">
        <f>""</f>
        <v/>
      </c>
      <c r="AB86" t="str">
        <f>""</f>
        <v/>
      </c>
      <c r="AC86" t="str">
        <f>""</f>
        <v/>
      </c>
    </row>
    <row r="87" spans="1:29" x14ac:dyDescent="0.25">
      <c r="A87" s="19">
        <v>11014</v>
      </c>
      <c r="B87" s="6" t="str">
        <f>"BECATTINI"</f>
        <v>BECATTINI</v>
      </c>
      <c r="C87" s="6" t="str">
        <f>"MIRKO"</f>
        <v>MIRKO</v>
      </c>
      <c r="D87" s="6" t="s">
        <v>46</v>
      </c>
      <c r="E87" s="5">
        <v>45832</v>
      </c>
      <c r="F87" s="5">
        <v>45833</v>
      </c>
      <c r="G87" s="6">
        <v>100</v>
      </c>
      <c r="H87" s="5">
        <v>45832</v>
      </c>
      <c r="I87" s="5">
        <v>45833</v>
      </c>
      <c r="J87" s="5">
        <v>45832</v>
      </c>
      <c r="K87" s="5">
        <v>45833</v>
      </c>
      <c r="L87" s="6" t="str">
        <f t="shared" ref="L87:L92" si="29">"1000"</f>
        <v>1000</v>
      </c>
      <c r="M87" s="6" t="str">
        <f t="shared" ref="M87:M92" si="30">"FERIE"</f>
        <v>FERIE</v>
      </c>
      <c r="N87" s="20">
        <f t="shared" ref="N87:N95" si="31">NETWORKDAYS.INTL(J87,K87,"0000001",$Y$9:$Y$21)</f>
        <v>2</v>
      </c>
      <c r="O87" t="str">
        <f>""</f>
        <v/>
      </c>
      <c r="P87">
        <v>0</v>
      </c>
      <c r="Q87" t="str">
        <f t="shared" si="25"/>
        <v>0:00</v>
      </c>
      <c r="R87">
        <v>2</v>
      </c>
      <c r="S87">
        <v>0</v>
      </c>
      <c r="T87" t="str">
        <f t="shared" si="26"/>
        <v>0:00</v>
      </c>
      <c r="U87">
        <v>2</v>
      </c>
      <c r="V87" t="str">
        <f>""</f>
        <v/>
      </c>
      <c r="W87" t="str">
        <f>""</f>
        <v/>
      </c>
      <c r="Z87" t="str">
        <f>""</f>
        <v/>
      </c>
      <c r="AB87" t="str">
        <f>""</f>
        <v/>
      </c>
      <c r="AC87" t="str">
        <f>""</f>
        <v/>
      </c>
    </row>
    <row r="88" spans="1:29" x14ac:dyDescent="0.25">
      <c r="A88" s="19">
        <v>11014</v>
      </c>
      <c r="B88" s="6" t="str">
        <f>"BECATTINI"</f>
        <v>BECATTINI</v>
      </c>
      <c r="C88" s="6" t="str">
        <f>"MIRKO"</f>
        <v>MIRKO</v>
      </c>
      <c r="D88" s="6" t="s">
        <v>46</v>
      </c>
      <c r="E88" s="5">
        <v>45779</v>
      </c>
      <c r="F88" s="5">
        <v>45779</v>
      </c>
      <c r="G88" s="6">
        <v>100</v>
      </c>
      <c r="H88" s="5">
        <v>45779</v>
      </c>
      <c r="I88" s="5">
        <v>45779</v>
      </c>
      <c r="J88" s="5">
        <v>45779</v>
      </c>
      <c r="K88" s="5">
        <v>45779</v>
      </c>
      <c r="L88" s="6" t="str">
        <f t="shared" si="29"/>
        <v>1000</v>
      </c>
      <c r="M88" s="6" t="str">
        <f t="shared" si="30"/>
        <v>FERIE</v>
      </c>
      <c r="N88" s="20">
        <f t="shared" si="31"/>
        <v>1</v>
      </c>
      <c r="O88" t="str">
        <f>""</f>
        <v/>
      </c>
      <c r="P88">
        <v>0</v>
      </c>
      <c r="Q88" t="str">
        <f t="shared" si="25"/>
        <v>0:00</v>
      </c>
      <c r="R88">
        <v>1</v>
      </c>
      <c r="S88">
        <v>0</v>
      </c>
      <c r="T88" t="str">
        <f t="shared" si="26"/>
        <v>0:00</v>
      </c>
      <c r="U88">
        <v>1</v>
      </c>
      <c r="V88" t="str">
        <f>""</f>
        <v/>
      </c>
      <c r="W88" t="str">
        <f>""</f>
        <v/>
      </c>
      <c r="Z88" t="str">
        <f>""</f>
        <v/>
      </c>
      <c r="AB88" t="str">
        <f>""</f>
        <v/>
      </c>
      <c r="AC88" t="str">
        <f>""</f>
        <v/>
      </c>
    </row>
    <row r="89" spans="1:29" x14ac:dyDescent="0.25">
      <c r="A89" s="19">
        <v>11014</v>
      </c>
      <c r="B89" s="6" t="str">
        <f>"BECATTINI"</f>
        <v>BECATTINI</v>
      </c>
      <c r="C89" s="6" t="str">
        <f>"MIRKO"</f>
        <v>MIRKO</v>
      </c>
      <c r="D89" s="6" t="s">
        <v>46</v>
      </c>
      <c r="E89" s="5">
        <v>45766</v>
      </c>
      <c r="F89" s="5">
        <v>45777</v>
      </c>
      <c r="G89" s="6">
        <v>100</v>
      </c>
      <c r="H89" s="5">
        <v>45769</v>
      </c>
      <c r="I89" s="5">
        <v>45777</v>
      </c>
      <c r="J89" s="5">
        <v>45769</v>
      </c>
      <c r="K89" s="5">
        <v>45777</v>
      </c>
      <c r="L89" s="6" t="str">
        <f t="shared" si="29"/>
        <v>1000</v>
      </c>
      <c r="M89" s="6" t="str">
        <f t="shared" si="30"/>
        <v>FERIE</v>
      </c>
      <c r="N89" s="20">
        <f t="shared" si="31"/>
        <v>7</v>
      </c>
      <c r="O89" t="str">
        <f>""</f>
        <v/>
      </c>
      <c r="P89">
        <v>0</v>
      </c>
      <c r="Q89" t="str">
        <f t="shared" si="25"/>
        <v>0:00</v>
      </c>
      <c r="R89">
        <v>6</v>
      </c>
      <c r="S89">
        <v>0</v>
      </c>
      <c r="T89" t="str">
        <f t="shared" si="26"/>
        <v>0:00</v>
      </c>
      <c r="U89">
        <v>6</v>
      </c>
      <c r="V89" t="str">
        <f>""</f>
        <v/>
      </c>
      <c r="W89" t="str">
        <f>""</f>
        <v/>
      </c>
      <c r="Z89" t="str">
        <f>""</f>
        <v/>
      </c>
      <c r="AB89" t="str">
        <f>""</f>
        <v/>
      </c>
      <c r="AC89" t="str">
        <f>""</f>
        <v/>
      </c>
    </row>
    <row r="90" spans="1:29" x14ac:dyDescent="0.25">
      <c r="A90" s="19">
        <v>11025</v>
      </c>
      <c r="B90" s="6" t="str">
        <f t="shared" ref="B90:B95" si="32">"ACQUAVIVA"</f>
        <v>ACQUAVIVA</v>
      </c>
      <c r="C90" s="6" t="str">
        <f t="shared" ref="C90:C95" si="33">"MARIANNA"</f>
        <v>MARIANNA</v>
      </c>
      <c r="D90" s="6" t="s">
        <v>46</v>
      </c>
      <c r="E90" s="5">
        <v>45820</v>
      </c>
      <c r="F90" s="5">
        <v>45834</v>
      </c>
      <c r="G90" s="6">
        <v>100</v>
      </c>
      <c r="H90" s="5">
        <v>45820</v>
      </c>
      <c r="I90" s="5">
        <v>45834</v>
      </c>
      <c r="J90" s="5">
        <v>45820</v>
      </c>
      <c r="K90" s="5">
        <v>45834</v>
      </c>
      <c r="L90" s="6" t="str">
        <f t="shared" si="29"/>
        <v>1000</v>
      </c>
      <c r="M90" s="6" t="str">
        <f t="shared" si="30"/>
        <v>FERIE</v>
      </c>
      <c r="N90" s="20">
        <f t="shared" si="31"/>
        <v>13</v>
      </c>
      <c r="O90" t="str">
        <f>""</f>
        <v/>
      </c>
      <c r="P90">
        <v>0</v>
      </c>
      <c r="Q90" t="str">
        <f t="shared" si="25"/>
        <v>0:00</v>
      </c>
      <c r="R90">
        <v>11</v>
      </c>
      <c r="S90">
        <v>0</v>
      </c>
      <c r="T90" t="str">
        <f t="shared" si="26"/>
        <v>0:00</v>
      </c>
      <c r="U90">
        <v>11</v>
      </c>
      <c r="V90" t="str">
        <f>""</f>
        <v/>
      </c>
      <c r="W90" t="str">
        <f>""</f>
        <v/>
      </c>
      <c r="Z90" t="str">
        <f>""</f>
        <v/>
      </c>
      <c r="AB90" t="str">
        <f>""</f>
        <v/>
      </c>
      <c r="AC90" t="str">
        <f>""</f>
        <v/>
      </c>
    </row>
    <row r="91" spans="1:29" x14ac:dyDescent="0.25">
      <c r="A91" s="19">
        <v>11025</v>
      </c>
      <c r="B91" s="6" t="str">
        <f t="shared" si="32"/>
        <v>ACQUAVIVA</v>
      </c>
      <c r="C91" s="6" t="str">
        <f t="shared" si="33"/>
        <v>MARIANNA</v>
      </c>
      <c r="D91" s="6" t="s">
        <v>46</v>
      </c>
      <c r="E91" s="5">
        <v>45818</v>
      </c>
      <c r="F91" s="5">
        <v>45818</v>
      </c>
      <c r="G91" s="6">
        <v>100</v>
      </c>
      <c r="H91" s="5">
        <v>45818</v>
      </c>
      <c r="I91" s="5">
        <v>45818</v>
      </c>
      <c r="J91" s="5">
        <v>45818</v>
      </c>
      <c r="K91" s="5">
        <v>45818</v>
      </c>
      <c r="L91" s="6" t="str">
        <f t="shared" si="29"/>
        <v>1000</v>
      </c>
      <c r="M91" s="6" t="str">
        <f t="shared" si="30"/>
        <v>FERIE</v>
      </c>
      <c r="N91" s="20">
        <f t="shared" si="31"/>
        <v>1</v>
      </c>
      <c r="O91" t="str">
        <f>""</f>
        <v/>
      </c>
      <c r="P91">
        <v>0</v>
      </c>
      <c r="Q91" t="str">
        <f t="shared" si="25"/>
        <v>0:00</v>
      </c>
      <c r="R91">
        <v>1</v>
      </c>
      <c r="S91">
        <v>0</v>
      </c>
      <c r="T91" t="str">
        <f t="shared" si="26"/>
        <v>0:00</v>
      </c>
      <c r="U91">
        <v>1</v>
      </c>
      <c r="V91" t="str">
        <f>""</f>
        <v/>
      </c>
      <c r="W91" t="str">
        <f>""</f>
        <v/>
      </c>
      <c r="Z91" t="str">
        <f>""</f>
        <v/>
      </c>
      <c r="AB91" t="str">
        <f>""</f>
        <v/>
      </c>
      <c r="AC91" t="str">
        <f>""</f>
        <v/>
      </c>
    </row>
    <row r="92" spans="1:29" x14ac:dyDescent="0.25">
      <c r="A92" s="19">
        <v>11025</v>
      </c>
      <c r="B92" s="6" t="str">
        <f t="shared" si="32"/>
        <v>ACQUAVIVA</v>
      </c>
      <c r="C92" s="6" t="str">
        <f t="shared" si="33"/>
        <v>MARIANNA</v>
      </c>
      <c r="D92" s="6" t="s">
        <v>46</v>
      </c>
      <c r="E92" s="5">
        <v>45779</v>
      </c>
      <c r="F92" s="5">
        <v>45779</v>
      </c>
      <c r="G92" s="6">
        <v>100</v>
      </c>
      <c r="H92" s="5">
        <v>45779</v>
      </c>
      <c r="I92" s="5">
        <v>45779</v>
      </c>
      <c r="J92" s="5">
        <v>45779</v>
      </c>
      <c r="K92" s="5">
        <v>45779</v>
      </c>
      <c r="L92" s="6" t="str">
        <f t="shared" si="29"/>
        <v>1000</v>
      </c>
      <c r="M92" s="6" t="str">
        <f t="shared" si="30"/>
        <v>FERIE</v>
      </c>
      <c r="N92" s="20">
        <f t="shared" si="31"/>
        <v>1</v>
      </c>
      <c r="O92" t="str">
        <f>""</f>
        <v/>
      </c>
      <c r="P92">
        <v>0</v>
      </c>
      <c r="Q92" t="str">
        <f t="shared" si="25"/>
        <v>0:00</v>
      </c>
      <c r="R92">
        <v>1</v>
      </c>
      <c r="S92">
        <v>0</v>
      </c>
      <c r="T92" t="str">
        <f t="shared" si="26"/>
        <v>0:00</v>
      </c>
      <c r="U92">
        <v>1</v>
      </c>
      <c r="V92" t="str">
        <f>""</f>
        <v/>
      </c>
      <c r="W92" t="str">
        <f>""</f>
        <v/>
      </c>
      <c r="Z92" t="str">
        <f>""</f>
        <v/>
      </c>
      <c r="AB92" t="str">
        <f>""</f>
        <v/>
      </c>
      <c r="AC92" t="str">
        <f>""</f>
        <v/>
      </c>
    </row>
    <row r="93" spans="1:29" x14ac:dyDescent="0.25">
      <c r="A93" s="19">
        <v>11025</v>
      </c>
      <c r="B93" s="6" t="str">
        <f t="shared" si="32"/>
        <v>ACQUAVIVA</v>
      </c>
      <c r="C93" s="6" t="str">
        <f t="shared" si="33"/>
        <v>MARIANNA</v>
      </c>
      <c r="D93" s="6" t="s">
        <v>46</v>
      </c>
      <c r="E93" s="5">
        <v>45764</v>
      </c>
      <c r="F93" s="5">
        <v>45764</v>
      </c>
      <c r="G93" s="6">
        <v>100</v>
      </c>
      <c r="H93" s="5">
        <v>45764</v>
      </c>
      <c r="I93" s="5">
        <v>45764</v>
      </c>
      <c r="J93" s="5">
        <v>45764</v>
      </c>
      <c r="K93" s="5">
        <v>45764</v>
      </c>
      <c r="L93" s="6" t="str">
        <f>"3007"</f>
        <v>3007</v>
      </c>
      <c r="M93" s="6" t="str">
        <f>"PERM. RETRIBUITO MOTIVI PERS. FAMIGLIARI INTERA GIORNATA"</f>
        <v>PERM. RETRIBUITO MOTIVI PERS. FAMIGLIARI INTERA GIORNATA</v>
      </c>
      <c r="N93" s="20">
        <f t="shared" si="31"/>
        <v>1</v>
      </c>
      <c r="O93" t="str">
        <f>""</f>
        <v/>
      </c>
      <c r="P93">
        <v>0</v>
      </c>
      <c r="Q93" t="str">
        <f t="shared" si="25"/>
        <v>0:00</v>
      </c>
      <c r="R93">
        <v>1</v>
      </c>
      <c r="S93">
        <v>0</v>
      </c>
      <c r="T93" t="str">
        <f t="shared" si="26"/>
        <v>0:00</v>
      </c>
      <c r="U93">
        <v>1</v>
      </c>
      <c r="V93" t="str">
        <f>""</f>
        <v/>
      </c>
      <c r="W93" t="str">
        <f>""</f>
        <v/>
      </c>
      <c r="Z93" t="str">
        <f>""</f>
        <v/>
      </c>
      <c r="AB93" t="str">
        <f>""</f>
        <v/>
      </c>
      <c r="AC93" t="str">
        <f>""</f>
        <v/>
      </c>
    </row>
    <row r="94" spans="1:29" x14ac:dyDescent="0.25">
      <c r="A94" s="19">
        <v>11025</v>
      </c>
      <c r="B94" s="6" t="str">
        <f t="shared" si="32"/>
        <v>ACQUAVIVA</v>
      </c>
      <c r="C94" s="6" t="str">
        <f t="shared" si="33"/>
        <v>MARIANNA</v>
      </c>
      <c r="D94" s="6" t="s">
        <v>46</v>
      </c>
      <c r="E94" s="5">
        <v>45757</v>
      </c>
      <c r="F94" s="5">
        <v>45757</v>
      </c>
      <c r="G94" s="6">
        <v>100</v>
      </c>
      <c r="H94" s="5">
        <v>45757</v>
      </c>
      <c r="I94" s="5">
        <v>45757</v>
      </c>
      <c r="J94" s="5">
        <v>45757</v>
      </c>
      <c r="K94" s="5">
        <v>45757</v>
      </c>
      <c r="L94" s="6" t="str">
        <f>"3007"</f>
        <v>3007</v>
      </c>
      <c r="M94" s="6" t="str">
        <f>"PERM. RETRIBUITO MOTIVI PERS. FAMIGLIARI INTERA GIORNATA"</f>
        <v>PERM. RETRIBUITO MOTIVI PERS. FAMIGLIARI INTERA GIORNATA</v>
      </c>
      <c r="N94" s="20">
        <f t="shared" si="31"/>
        <v>1</v>
      </c>
      <c r="O94" t="str">
        <f>""</f>
        <v/>
      </c>
      <c r="P94">
        <v>0</v>
      </c>
      <c r="Q94" t="str">
        <f t="shared" si="25"/>
        <v>0:00</v>
      </c>
      <c r="R94">
        <v>1</v>
      </c>
      <c r="S94">
        <v>0</v>
      </c>
      <c r="T94" t="str">
        <f t="shared" si="26"/>
        <v>0:00</v>
      </c>
      <c r="U94">
        <v>1</v>
      </c>
      <c r="V94" t="str">
        <f>""</f>
        <v/>
      </c>
      <c r="W94" t="str">
        <f>""</f>
        <v/>
      </c>
      <c r="Z94" t="str">
        <f>""</f>
        <v/>
      </c>
      <c r="AB94" t="str">
        <f>""</f>
        <v/>
      </c>
      <c r="AC94" t="str">
        <f>""</f>
        <v/>
      </c>
    </row>
    <row r="95" spans="1:29" x14ac:dyDescent="0.25">
      <c r="A95" s="19">
        <v>11025</v>
      </c>
      <c r="B95" s="6" t="str">
        <f t="shared" si="32"/>
        <v>ACQUAVIVA</v>
      </c>
      <c r="C95" s="6" t="str">
        <f t="shared" si="33"/>
        <v>MARIANNA</v>
      </c>
      <c r="D95" s="6" t="s">
        <v>46</v>
      </c>
      <c r="E95" s="5">
        <v>45751</v>
      </c>
      <c r="F95" s="5">
        <v>45751</v>
      </c>
      <c r="G95" s="6">
        <v>100</v>
      </c>
      <c r="H95" s="5">
        <v>45751</v>
      </c>
      <c r="I95" s="5">
        <v>45751</v>
      </c>
      <c r="J95" s="5">
        <v>45751</v>
      </c>
      <c r="K95" s="5">
        <v>45751</v>
      </c>
      <c r="L95" s="6" t="str">
        <f>"1000"</f>
        <v>1000</v>
      </c>
      <c r="M95" s="6" t="str">
        <f>"FERIE"</f>
        <v>FERIE</v>
      </c>
      <c r="N95" s="20">
        <f t="shared" si="31"/>
        <v>1</v>
      </c>
      <c r="O95" t="str">
        <f>""</f>
        <v/>
      </c>
      <c r="P95">
        <v>0</v>
      </c>
      <c r="Q95" t="str">
        <f t="shared" si="25"/>
        <v>0:00</v>
      </c>
      <c r="R95">
        <v>1</v>
      </c>
      <c r="S95">
        <v>0</v>
      </c>
      <c r="T95" t="str">
        <f t="shared" si="26"/>
        <v>0:00</v>
      </c>
      <c r="U95">
        <v>1</v>
      </c>
      <c r="V95" t="str">
        <f>""</f>
        <v/>
      </c>
      <c r="W95" t="str">
        <f>""</f>
        <v/>
      </c>
      <c r="Y95">
        <v>450</v>
      </c>
      <c r="Z95" t="str">
        <f>"7:30"</f>
        <v>7:30</v>
      </c>
      <c r="AA95">
        <v>810</v>
      </c>
      <c r="AB95" t="str">
        <f>"13:30"</f>
        <v>13:30</v>
      </c>
      <c r="AC95" t="str">
        <f>""</f>
        <v/>
      </c>
    </row>
    <row r="96" spans="1:29" ht="16.5" thickBot="1" x14ac:dyDescent="0.3">
      <c r="A96" s="43" t="s">
        <v>89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21">
        <f>SUM(N74:N95)</f>
        <v>49</v>
      </c>
    </row>
    <row r="97" spans="1:29" ht="15.75" thickBot="1" x14ac:dyDescent="0.3">
      <c r="E97" s="1"/>
      <c r="F97" s="1"/>
      <c r="H97" s="1"/>
      <c r="I97" s="1"/>
      <c r="J97" s="1"/>
      <c r="K97" s="1"/>
    </row>
    <row r="98" spans="1:29" x14ac:dyDescent="0.25">
      <c r="A98" s="31">
        <v>138</v>
      </c>
      <c r="B98" s="32" t="str">
        <f>"POGGIALI"</f>
        <v>POGGIALI</v>
      </c>
      <c r="C98" s="32" t="str">
        <f>"ALESSIO"</f>
        <v>ALESSIO</v>
      </c>
      <c r="D98" s="32" t="s">
        <v>49</v>
      </c>
      <c r="E98" s="33">
        <v>45833</v>
      </c>
      <c r="F98" s="33">
        <v>45833</v>
      </c>
      <c r="G98" s="32">
        <v>100</v>
      </c>
      <c r="H98" s="33">
        <v>45833</v>
      </c>
      <c r="I98" s="33">
        <v>45833</v>
      </c>
      <c r="J98" s="33">
        <v>45833</v>
      </c>
      <c r="K98" s="33">
        <v>45833</v>
      </c>
      <c r="L98" s="32" t="str">
        <f>"3007"</f>
        <v>3007</v>
      </c>
      <c r="M98" s="32" t="str">
        <f>"PERM. RETRIBUITO MOTIVI PERS. FAMIGLIARI INTERA GIORNATA"</f>
        <v>PERM. RETRIBUITO MOTIVI PERS. FAMIGLIARI INTERA GIORNATA</v>
      </c>
      <c r="N98" s="35">
        <f t="shared" ref="N98:N126" si="34">NETWORKDAYS.INTL(J98,K98,"0000001",$Y$9:$Y$21)</f>
        <v>1</v>
      </c>
      <c r="O98" t="str">
        <f>""</f>
        <v/>
      </c>
      <c r="P98">
        <v>0</v>
      </c>
      <c r="Q98" t="str">
        <f t="shared" ref="Q98:Q126" si="35">"0:00"</f>
        <v>0:00</v>
      </c>
      <c r="R98">
        <v>1</v>
      </c>
      <c r="S98">
        <v>0</v>
      </c>
      <c r="T98" t="str">
        <f t="shared" ref="T98:T126" si="36">"0:00"</f>
        <v>0:00</v>
      </c>
      <c r="U98">
        <v>1</v>
      </c>
      <c r="V98" t="str">
        <f>""</f>
        <v/>
      </c>
      <c r="W98" t="str">
        <f>""</f>
        <v/>
      </c>
      <c r="Z98" t="str">
        <f>""</f>
        <v/>
      </c>
      <c r="AB98" t="str">
        <f>""</f>
        <v/>
      </c>
      <c r="AC98" t="str">
        <f>""</f>
        <v/>
      </c>
    </row>
    <row r="99" spans="1:29" x14ac:dyDescent="0.25">
      <c r="A99" s="19">
        <v>138</v>
      </c>
      <c r="B99" s="6" t="str">
        <f>"POGGIALI"</f>
        <v>POGGIALI</v>
      </c>
      <c r="C99" s="6" t="str">
        <f>"ALESSIO"</f>
        <v>ALESSIO</v>
      </c>
      <c r="D99" s="6" t="s">
        <v>49</v>
      </c>
      <c r="E99" s="5">
        <v>45817</v>
      </c>
      <c r="F99" s="5">
        <v>45824</v>
      </c>
      <c r="G99" s="6">
        <v>100</v>
      </c>
      <c r="H99" s="5">
        <v>45817</v>
      </c>
      <c r="I99" s="5">
        <v>45824</v>
      </c>
      <c r="J99" s="5">
        <v>45817</v>
      </c>
      <c r="K99" s="5">
        <v>45824</v>
      </c>
      <c r="L99" s="6" t="str">
        <f t="shared" ref="L99:L105" si="37">"1000"</f>
        <v>1000</v>
      </c>
      <c r="M99" s="6" t="str">
        <f t="shared" ref="M99:M105" si="38">"FERIE"</f>
        <v>FERIE</v>
      </c>
      <c r="N99" s="20">
        <f t="shared" si="34"/>
        <v>7</v>
      </c>
      <c r="O99" t="str">
        <f>""</f>
        <v/>
      </c>
      <c r="P99">
        <v>0</v>
      </c>
      <c r="Q99" t="str">
        <f t="shared" si="35"/>
        <v>0:00</v>
      </c>
      <c r="R99">
        <v>6</v>
      </c>
      <c r="S99">
        <v>0</v>
      </c>
      <c r="T99" t="str">
        <f t="shared" si="36"/>
        <v>0:00</v>
      </c>
      <c r="U99">
        <v>6</v>
      </c>
      <c r="V99" t="str">
        <f>""</f>
        <v/>
      </c>
      <c r="W99" t="str">
        <f>""</f>
        <v/>
      </c>
      <c r="Z99" t="str">
        <f>""</f>
        <v/>
      </c>
      <c r="AB99" t="str">
        <f>""</f>
        <v/>
      </c>
      <c r="AC99" t="str">
        <f>""</f>
        <v/>
      </c>
    </row>
    <row r="100" spans="1:29" x14ac:dyDescent="0.25">
      <c r="A100" s="19">
        <v>138</v>
      </c>
      <c r="B100" s="6" t="str">
        <f>"POGGIALI"</f>
        <v>POGGIALI</v>
      </c>
      <c r="C100" s="6" t="str">
        <f>"ALESSIO"</f>
        <v>ALESSIO</v>
      </c>
      <c r="D100" s="6" t="s">
        <v>49</v>
      </c>
      <c r="E100" s="5">
        <v>45779</v>
      </c>
      <c r="F100" s="5">
        <v>45779</v>
      </c>
      <c r="G100" s="6">
        <v>100</v>
      </c>
      <c r="H100" s="5">
        <v>45779</v>
      </c>
      <c r="I100" s="5">
        <v>45779</v>
      </c>
      <c r="J100" s="5">
        <v>45779</v>
      </c>
      <c r="K100" s="5">
        <v>45779</v>
      </c>
      <c r="L100" s="6" t="str">
        <f t="shared" si="37"/>
        <v>1000</v>
      </c>
      <c r="M100" s="6" t="str">
        <f t="shared" si="38"/>
        <v>FERIE</v>
      </c>
      <c r="N100" s="20">
        <f t="shared" si="34"/>
        <v>1</v>
      </c>
      <c r="O100" t="str">
        <f>""</f>
        <v/>
      </c>
      <c r="P100">
        <v>0</v>
      </c>
      <c r="Q100" t="str">
        <f t="shared" si="35"/>
        <v>0:00</v>
      </c>
      <c r="R100">
        <v>1</v>
      </c>
      <c r="S100">
        <v>0</v>
      </c>
      <c r="T100" t="str">
        <f t="shared" si="36"/>
        <v>0:00</v>
      </c>
      <c r="U100">
        <v>1</v>
      </c>
      <c r="V100" t="str">
        <f>""</f>
        <v/>
      </c>
      <c r="W100" t="str">
        <f>""</f>
        <v/>
      </c>
      <c r="Z100" t="str">
        <f>""</f>
        <v/>
      </c>
      <c r="AB100" t="str">
        <f>""</f>
        <v/>
      </c>
      <c r="AC100" t="str">
        <f>""</f>
        <v/>
      </c>
    </row>
    <row r="101" spans="1:29" x14ac:dyDescent="0.25">
      <c r="A101" s="19">
        <v>138</v>
      </c>
      <c r="B101" s="6" t="str">
        <f>"POGGIALI"</f>
        <v>POGGIALI</v>
      </c>
      <c r="C101" s="6" t="str">
        <f>"ALESSIO"</f>
        <v>ALESSIO</v>
      </c>
      <c r="D101" s="6" t="s">
        <v>49</v>
      </c>
      <c r="E101" s="5">
        <v>45769</v>
      </c>
      <c r="F101" s="5">
        <v>45769</v>
      </c>
      <c r="G101" s="6">
        <v>100</v>
      </c>
      <c r="H101" s="5">
        <v>45769</v>
      </c>
      <c r="I101" s="5">
        <v>45769</v>
      </c>
      <c r="J101" s="5">
        <v>45769</v>
      </c>
      <c r="K101" s="5">
        <v>45769</v>
      </c>
      <c r="L101" s="6" t="str">
        <f t="shared" si="37"/>
        <v>1000</v>
      </c>
      <c r="M101" s="6" t="str">
        <f t="shared" si="38"/>
        <v>FERIE</v>
      </c>
      <c r="N101" s="20">
        <f t="shared" si="34"/>
        <v>1</v>
      </c>
      <c r="O101" t="str">
        <f>""</f>
        <v/>
      </c>
      <c r="P101">
        <v>0</v>
      </c>
      <c r="Q101" t="str">
        <f t="shared" si="35"/>
        <v>0:00</v>
      </c>
      <c r="R101">
        <v>1</v>
      </c>
      <c r="S101">
        <v>0</v>
      </c>
      <c r="T101" t="str">
        <f t="shared" si="36"/>
        <v>0:00</v>
      </c>
      <c r="U101">
        <v>1</v>
      </c>
      <c r="V101" t="str">
        <f>""</f>
        <v/>
      </c>
      <c r="W101" t="str">
        <f>""</f>
        <v/>
      </c>
      <c r="Z101" t="str">
        <f>""</f>
        <v/>
      </c>
      <c r="AB101" t="str">
        <f>""</f>
        <v/>
      </c>
      <c r="AC101" t="str">
        <f>""</f>
        <v/>
      </c>
    </row>
    <row r="102" spans="1:29" x14ac:dyDescent="0.25">
      <c r="A102" s="19">
        <v>138</v>
      </c>
      <c r="B102" s="6" t="str">
        <f>"POGGIALI"</f>
        <v>POGGIALI</v>
      </c>
      <c r="C102" s="6" t="str">
        <f>"ALESSIO"</f>
        <v>ALESSIO</v>
      </c>
      <c r="D102" s="6" t="s">
        <v>49</v>
      </c>
      <c r="E102" s="5">
        <v>45750</v>
      </c>
      <c r="F102" s="5">
        <v>45750</v>
      </c>
      <c r="G102" s="6">
        <v>100</v>
      </c>
      <c r="H102" s="5">
        <v>45750</v>
      </c>
      <c r="I102" s="5">
        <v>45750</v>
      </c>
      <c r="J102" s="5">
        <v>45750</v>
      </c>
      <c r="K102" s="5">
        <v>45750</v>
      </c>
      <c r="L102" s="6" t="str">
        <f t="shared" si="37"/>
        <v>1000</v>
      </c>
      <c r="M102" s="6" t="str">
        <f t="shared" si="38"/>
        <v>FERIE</v>
      </c>
      <c r="N102" s="20">
        <f t="shared" si="34"/>
        <v>1</v>
      </c>
      <c r="O102" t="str">
        <f>""</f>
        <v/>
      </c>
      <c r="P102">
        <v>0</v>
      </c>
      <c r="Q102" t="str">
        <f t="shared" si="35"/>
        <v>0:00</v>
      </c>
      <c r="R102">
        <v>1</v>
      </c>
      <c r="S102">
        <v>0</v>
      </c>
      <c r="T102" t="str">
        <f t="shared" si="36"/>
        <v>0:00</v>
      </c>
      <c r="U102">
        <v>1</v>
      </c>
      <c r="V102" t="str">
        <f>""</f>
        <v/>
      </c>
      <c r="W102" t="str">
        <f>""</f>
        <v/>
      </c>
      <c r="Z102" t="str">
        <f>""</f>
        <v/>
      </c>
      <c r="AB102" t="str">
        <f>""</f>
        <v/>
      </c>
      <c r="AC102" t="str">
        <f>""</f>
        <v/>
      </c>
    </row>
    <row r="103" spans="1:29" x14ac:dyDescent="0.25">
      <c r="A103" s="19">
        <v>164</v>
      </c>
      <c r="B103" s="6" t="str">
        <f>"TONELLI"</f>
        <v>TONELLI</v>
      </c>
      <c r="C103" s="6" t="str">
        <f>"FRANCESCO"</f>
        <v>FRANCESCO</v>
      </c>
      <c r="D103" s="6" t="s">
        <v>49</v>
      </c>
      <c r="E103" s="5">
        <v>45831</v>
      </c>
      <c r="F103" s="5">
        <v>45842</v>
      </c>
      <c r="G103" s="6">
        <v>100</v>
      </c>
      <c r="H103" s="5">
        <v>45831</v>
      </c>
      <c r="I103" s="5">
        <v>45842</v>
      </c>
      <c r="J103" s="5">
        <v>45831</v>
      </c>
      <c r="K103" s="15">
        <v>45838</v>
      </c>
      <c r="L103" s="6" t="str">
        <f t="shared" si="37"/>
        <v>1000</v>
      </c>
      <c r="M103" s="6" t="str">
        <f t="shared" si="38"/>
        <v>FERIE</v>
      </c>
      <c r="N103" s="20">
        <f t="shared" si="34"/>
        <v>7</v>
      </c>
      <c r="O103" t="str">
        <f>""</f>
        <v/>
      </c>
      <c r="P103">
        <v>0</v>
      </c>
      <c r="Q103" t="str">
        <f t="shared" si="35"/>
        <v>0:00</v>
      </c>
      <c r="R103">
        <v>10</v>
      </c>
      <c r="S103">
        <v>0</v>
      </c>
      <c r="T103" t="str">
        <f t="shared" si="36"/>
        <v>0:00</v>
      </c>
      <c r="U103">
        <v>6</v>
      </c>
      <c r="V103" t="str">
        <f>""</f>
        <v/>
      </c>
      <c r="W103" t="str">
        <f>""</f>
        <v/>
      </c>
      <c r="Z103" t="str">
        <f>""</f>
        <v/>
      </c>
      <c r="AB103" t="str">
        <f>""</f>
        <v/>
      </c>
      <c r="AC103" t="str">
        <f>""</f>
        <v/>
      </c>
    </row>
    <row r="104" spans="1:29" x14ac:dyDescent="0.25">
      <c r="A104" s="19">
        <v>164</v>
      </c>
      <c r="B104" s="6" t="str">
        <f>"TONELLI"</f>
        <v>TONELLI</v>
      </c>
      <c r="C104" s="6" t="str">
        <f>"FRANCESCO"</f>
        <v>FRANCESCO</v>
      </c>
      <c r="D104" s="6" t="s">
        <v>49</v>
      </c>
      <c r="E104" s="5">
        <v>45779</v>
      </c>
      <c r="F104" s="5">
        <v>45779</v>
      </c>
      <c r="G104" s="6">
        <v>100</v>
      </c>
      <c r="H104" s="5">
        <v>45779</v>
      </c>
      <c r="I104" s="5">
        <v>45779</v>
      </c>
      <c r="J104" s="5">
        <v>45779</v>
      </c>
      <c r="K104" s="5">
        <v>45779</v>
      </c>
      <c r="L104" s="6" t="str">
        <f t="shared" si="37"/>
        <v>1000</v>
      </c>
      <c r="M104" s="6" t="str">
        <f t="shared" si="38"/>
        <v>FERIE</v>
      </c>
      <c r="N104" s="20">
        <f t="shared" si="34"/>
        <v>1</v>
      </c>
      <c r="O104" t="str">
        <f>""</f>
        <v/>
      </c>
      <c r="P104">
        <v>0</v>
      </c>
      <c r="Q104" t="str">
        <f t="shared" si="35"/>
        <v>0:00</v>
      </c>
      <c r="R104">
        <v>1</v>
      </c>
      <c r="S104">
        <v>0</v>
      </c>
      <c r="T104" t="str">
        <f t="shared" si="36"/>
        <v>0:00</v>
      </c>
      <c r="U104">
        <v>1</v>
      </c>
      <c r="V104" t="str">
        <f>""</f>
        <v/>
      </c>
      <c r="W104" t="str">
        <f>""</f>
        <v/>
      </c>
      <c r="Z104" t="str">
        <f>""</f>
        <v/>
      </c>
      <c r="AB104" t="str">
        <f>""</f>
        <v/>
      </c>
      <c r="AC104" t="str">
        <f>""</f>
        <v/>
      </c>
    </row>
    <row r="105" spans="1:29" x14ac:dyDescent="0.25">
      <c r="A105" s="19">
        <v>164</v>
      </c>
      <c r="B105" s="6" t="str">
        <f>"TONELLI"</f>
        <v>TONELLI</v>
      </c>
      <c r="C105" s="6" t="str">
        <f>"FRANCESCO"</f>
        <v>FRANCESCO</v>
      </c>
      <c r="D105" s="6" t="s">
        <v>49</v>
      </c>
      <c r="E105" s="5">
        <v>45754</v>
      </c>
      <c r="F105" s="5">
        <v>45755</v>
      </c>
      <c r="G105" s="6">
        <v>100</v>
      </c>
      <c r="H105" s="5">
        <v>45754</v>
      </c>
      <c r="I105" s="5">
        <v>45755</v>
      </c>
      <c r="J105" s="5">
        <v>45754</v>
      </c>
      <c r="K105" s="5">
        <v>45755</v>
      </c>
      <c r="L105" s="6" t="str">
        <f t="shared" si="37"/>
        <v>1000</v>
      </c>
      <c r="M105" s="6" t="str">
        <f t="shared" si="38"/>
        <v>FERIE</v>
      </c>
      <c r="N105" s="20">
        <f t="shared" si="34"/>
        <v>2</v>
      </c>
      <c r="O105" t="str">
        <f>""</f>
        <v/>
      </c>
      <c r="P105">
        <v>0</v>
      </c>
      <c r="Q105" t="str">
        <f t="shared" si="35"/>
        <v>0:00</v>
      </c>
      <c r="R105">
        <v>2</v>
      </c>
      <c r="S105">
        <v>0</v>
      </c>
      <c r="T105" t="str">
        <f t="shared" si="36"/>
        <v>0:00</v>
      </c>
      <c r="U105">
        <v>2</v>
      </c>
      <c r="V105" t="str">
        <f>""</f>
        <v/>
      </c>
      <c r="W105" t="str">
        <f>""</f>
        <v/>
      </c>
      <c r="Z105" t="str">
        <f>""</f>
        <v/>
      </c>
      <c r="AB105" t="str">
        <f>""</f>
        <v/>
      </c>
      <c r="AC105" t="str">
        <f>""</f>
        <v/>
      </c>
    </row>
    <row r="106" spans="1:29" x14ac:dyDescent="0.25">
      <c r="A106" s="19">
        <v>1345</v>
      </c>
      <c r="B106" s="6" t="str">
        <f t="shared" ref="B106:B112" si="39">"CHELI"</f>
        <v>CHELI</v>
      </c>
      <c r="C106" s="6" t="str">
        <f t="shared" ref="C106:C112" si="40">"ELENA"</f>
        <v>ELENA</v>
      </c>
      <c r="D106" s="6" t="s">
        <v>49</v>
      </c>
      <c r="E106" s="5">
        <v>45825</v>
      </c>
      <c r="F106" s="5">
        <v>45825</v>
      </c>
      <c r="G106" s="6">
        <v>100</v>
      </c>
      <c r="H106" s="5">
        <v>45825</v>
      </c>
      <c r="I106" s="5">
        <v>45825</v>
      </c>
      <c r="J106" s="5">
        <v>45825</v>
      </c>
      <c r="K106" s="5">
        <v>45825</v>
      </c>
      <c r="L106" s="6" t="str">
        <f>"5044"</f>
        <v>5044</v>
      </c>
      <c r="M106" s="6" t="str">
        <f>"RECUPERO SEGGI ELETT. FESTIVITA' NON GODUTE"</f>
        <v>RECUPERO SEGGI ELETT. FESTIVITA' NON GODUTE</v>
      </c>
      <c r="N106" s="20">
        <f t="shared" si="34"/>
        <v>1</v>
      </c>
      <c r="O106" t="str">
        <f>""</f>
        <v/>
      </c>
      <c r="P106">
        <v>0</v>
      </c>
      <c r="Q106" t="str">
        <f t="shared" si="35"/>
        <v>0:00</v>
      </c>
      <c r="R106">
        <v>1</v>
      </c>
      <c r="S106">
        <v>0</v>
      </c>
      <c r="T106" t="str">
        <f t="shared" si="36"/>
        <v>0:00</v>
      </c>
      <c r="U106">
        <v>1</v>
      </c>
      <c r="V106" t="str">
        <f>""</f>
        <v/>
      </c>
      <c r="W106" t="str">
        <f>""</f>
        <v/>
      </c>
      <c r="Z106" t="str">
        <f>""</f>
        <v/>
      </c>
      <c r="AB106" t="str">
        <f>""</f>
        <v/>
      </c>
      <c r="AC106" t="str">
        <f>""</f>
        <v/>
      </c>
    </row>
    <row r="107" spans="1:29" x14ac:dyDescent="0.25">
      <c r="A107" s="19">
        <v>1345</v>
      </c>
      <c r="B107" s="6" t="str">
        <f t="shared" si="39"/>
        <v>CHELI</v>
      </c>
      <c r="C107" s="6" t="str">
        <f t="shared" si="40"/>
        <v>ELENA</v>
      </c>
      <c r="D107" s="6" t="s">
        <v>49</v>
      </c>
      <c r="E107" s="5">
        <v>45817</v>
      </c>
      <c r="F107" s="5">
        <v>45817</v>
      </c>
      <c r="G107" s="6">
        <v>100</v>
      </c>
      <c r="H107" s="5">
        <v>45817</v>
      </c>
      <c r="I107" s="5">
        <v>45817</v>
      </c>
      <c r="J107" s="5">
        <v>45817</v>
      </c>
      <c r="K107" s="5">
        <v>45817</v>
      </c>
      <c r="L107" s="6" t="str">
        <f>"3019"</f>
        <v>3019</v>
      </c>
      <c r="M107" s="6" t="str">
        <f>"PERM. RETRIBUITO SEGGI ELETTORALI COMPONENTE"</f>
        <v>PERM. RETRIBUITO SEGGI ELETTORALI COMPONENTE</v>
      </c>
      <c r="N107" s="20">
        <f t="shared" si="34"/>
        <v>1</v>
      </c>
      <c r="O107" t="str">
        <f>""</f>
        <v/>
      </c>
      <c r="P107">
        <v>0</v>
      </c>
      <c r="Q107" t="str">
        <f t="shared" si="35"/>
        <v>0:00</v>
      </c>
      <c r="R107">
        <v>1</v>
      </c>
      <c r="S107">
        <v>0</v>
      </c>
      <c r="T107" t="str">
        <f t="shared" si="36"/>
        <v>0:00</v>
      </c>
      <c r="U107">
        <v>1</v>
      </c>
      <c r="V107" t="str">
        <f>""</f>
        <v/>
      </c>
      <c r="W107" t="str">
        <f>""</f>
        <v/>
      </c>
      <c r="Z107" t="str">
        <f>""</f>
        <v/>
      </c>
      <c r="AB107" t="str">
        <f>""</f>
        <v/>
      </c>
      <c r="AC107" t="str">
        <f>""</f>
        <v/>
      </c>
    </row>
    <row r="108" spans="1:29" x14ac:dyDescent="0.25">
      <c r="A108" s="19">
        <v>1345</v>
      </c>
      <c r="B108" s="6" t="str">
        <f t="shared" si="39"/>
        <v>CHELI</v>
      </c>
      <c r="C108" s="6" t="str">
        <f t="shared" si="40"/>
        <v>ELENA</v>
      </c>
      <c r="D108" s="6" t="s">
        <v>49</v>
      </c>
      <c r="E108" s="5">
        <v>45814</v>
      </c>
      <c r="F108" s="5">
        <v>45814</v>
      </c>
      <c r="G108" s="6">
        <v>100</v>
      </c>
      <c r="H108" s="5">
        <v>45814</v>
      </c>
      <c r="I108" s="5">
        <v>45814</v>
      </c>
      <c r="J108" s="5">
        <v>45814</v>
      </c>
      <c r="K108" s="5">
        <v>45814</v>
      </c>
      <c r="L108" s="6" t="str">
        <f>"1000"</f>
        <v>1000</v>
      </c>
      <c r="M108" s="6" t="str">
        <f>"FERIE"</f>
        <v>FERIE</v>
      </c>
      <c r="N108" s="20">
        <f t="shared" si="34"/>
        <v>1</v>
      </c>
      <c r="O108" t="str">
        <f>""</f>
        <v/>
      </c>
      <c r="P108">
        <v>0</v>
      </c>
      <c r="Q108" t="str">
        <f t="shared" si="35"/>
        <v>0:00</v>
      </c>
      <c r="R108">
        <v>1</v>
      </c>
      <c r="S108">
        <v>0</v>
      </c>
      <c r="T108" t="str">
        <f t="shared" si="36"/>
        <v>0:00</v>
      </c>
      <c r="U108">
        <v>1</v>
      </c>
      <c r="V108" t="str">
        <f>""</f>
        <v/>
      </c>
      <c r="W108" t="str">
        <f>""</f>
        <v/>
      </c>
      <c r="Z108" t="str">
        <f>""</f>
        <v/>
      </c>
      <c r="AB108" t="str">
        <f>""</f>
        <v/>
      </c>
      <c r="AC108" t="str">
        <f>""</f>
        <v/>
      </c>
    </row>
    <row r="109" spans="1:29" x14ac:dyDescent="0.25">
      <c r="A109" s="19">
        <v>1345</v>
      </c>
      <c r="B109" s="6" t="str">
        <f t="shared" si="39"/>
        <v>CHELI</v>
      </c>
      <c r="C109" s="6" t="str">
        <f t="shared" si="40"/>
        <v>ELENA</v>
      </c>
      <c r="D109" s="6" t="s">
        <v>49</v>
      </c>
      <c r="E109" s="5">
        <v>45789</v>
      </c>
      <c r="F109" s="5">
        <v>45789</v>
      </c>
      <c r="G109" s="6">
        <v>100</v>
      </c>
      <c r="H109" s="5">
        <v>45789</v>
      </c>
      <c r="I109" s="5">
        <v>45789</v>
      </c>
      <c r="J109" s="5">
        <v>45789</v>
      </c>
      <c r="K109" s="5">
        <v>45789</v>
      </c>
      <c r="L109" s="6" t="str">
        <f>"1000"</f>
        <v>1000</v>
      </c>
      <c r="M109" s="6" t="str">
        <f>"FERIE"</f>
        <v>FERIE</v>
      </c>
      <c r="N109" s="20">
        <f t="shared" si="34"/>
        <v>1</v>
      </c>
      <c r="O109" t="str">
        <f>""</f>
        <v/>
      </c>
      <c r="P109">
        <v>0</v>
      </c>
      <c r="Q109" t="str">
        <f t="shared" si="35"/>
        <v>0:00</v>
      </c>
      <c r="R109">
        <v>1</v>
      </c>
      <c r="S109">
        <v>0</v>
      </c>
      <c r="T109" t="str">
        <f t="shared" si="36"/>
        <v>0:00</v>
      </c>
      <c r="U109">
        <v>1</v>
      </c>
      <c r="V109" t="str">
        <f>""</f>
        <v/>
      </c>
      <c r="W109" t="str">
        <f>""</f>
        <v/>
      </c>
      <c r="Z109" t="str">
        <f>""</f>
        <v/>
      </c>
      <c r="AB109" t="str">
        <f>""</f>
        <v/>
      </c>
      <c r="AC109" t="str">
        <f>""</f>
        <v/>
      </c>
    </row>
    <row r="110" spans="1:29" x14ac:dyDescent="0.25">
      <c r="A110" s="19">
        <v>1345</v>
      </c>
      <c r="B110" s="6" t="str">
        <f t="shared" si="39"/>
        <v>CHELI</v>
      </c>
      <c r="C110" s="6" t="str">
        <f t="shared" si="40"/>
        <v>ELENA</v>
      </c>
      <c r="D110" s="6" t="s">
        <v>49</v>
      </c>
      <c r="E110" s="5">
        <v>45779</v>
      </c>
      <c r="F110" s="5">
        <v>45779</v>
      </c>
      <c r="G110" s="6">
        <v>100</v>
      </c>
      <c r="H110" s="5">
        <v>45779</v>
      </c>
      <c r="I110" s="5">
        <v>45779</v>
      </c>
      <c r="J110" s="5">
        <v>45779</v>
      </c>
      <c r="K110" s="5">
        <v>45779</v>
      </c>
      <c r="L110" s="6" t="str">
        <f>"1000"</f>
        <v>1000</v>
      </c>
      <c r="M110" s="6" t="str">
        <f>"FERIE"</f>
        <v>FERIE</v>
      </c>
      <c r="N110" s="20">
        <f t="shared" si="34"/>
        <v>1</v>
      </c>
      <c r="O110" t="str">
        <f>""</f>
        <v/>
      </c>
      <c r="P110">
        <v>0</v>
      </c>
      <c r="Q110" t="str">
        <f t="shared" si="35"/>
        <v>0:00</v>
      </c>
      <c r="R110">
        <v>1</v>
      </c>
      <c r="S110">
        <v>0</v>
      </c>
      <c r="T110" t="str">
        <f t="shared" si="36"/>
        <v>0:00</v>
      </c>
      <c r="U110">
        <v>1</v>
      </c>
      <c r="V110" t="str">
        <f>""</f>
        <v/>
      </c>
      <c r="W110" t="str">
        <f>""</f>
        <v/>
      </c>
      <c r="Z110" t="str">
        <f>""</f>
        <v/>
      </c>
      <c r="AB110" t="str">
        <f>""</f>
        <v/>
      </c>
      <c r="AC110" t="str">
        <f>""</f>
        <v/>
      </c>
    </row>
    <row r="111" spans="1:29" x14ac:dyDescent="0.25">
      <c r="A111" s="19">
        <v>1345</v>
      </c>
      <c r="B111" s="6" t="str">
        <f t="shared" si="39"/>
        <v>CHELI</v>
      </c>
      <c r="C111" s="6" t="str">
        <f t="shared" si="40"/>
        <v>ELENA</v>
      </c>
      <c r="D111" s="6" t="s">
        <v>49</v>
      </c>
      <c r="E111" s="5">
        <v>45765</v>
      </c>
      <c r="F111" s="5">
        <v>45765</v>
      </c>
      <c r="G111" s="6">
        <v>100</v>
      </c>
      <c r="H111" s="5">
        <v>45765</v>
      </c>
      <c r="I111" s="5">
        <v>45765</v>
      </c>
      <c r="J111" s="5">
        <v>45765</v>
      </c>
      <c r="K111" s="5">
        <v>45765</v>
      </c>
      <c r="L111" s="6" t="str">
        <f>"1000"</f>
        <v>1000</v>
      </c>
      <c r="M111" s="6" t="str">
        <f>"FERIE"</f>
        <v>FERIE</v>
      </c>
      <c r="N111" s="20">
        <f t="shared" si="34"/>
        <v>1</v>
      </c>
      <c r="O111" t="str">
        <f>""</f>
        <v/>
      </c>
      <c r="P111">
        <v>0</v>
      </c>
      <c r="Q111" t="str">
        <f t="shared" si="35"/>
        <v>0:00</v>
      </c>
      <c r="R111">
        <v>1</v>
      </c>
      <c r="S111">
        <v>0</v>
      </c>
      <c r="T111" t="str">
        <f t="shared" si="36"/>
        <v>0:00</v>
      </c>
      <c r="U111">
        <v>1</v>
      </c>
      <c r="V111" t="str">
        <f>""</f>
        <v/>
      </c>
      <c r="W111" t="str">
        <f>""</f>
        <v/>
      </c>
      <c r="Z111" t="str">
        <f>""</f>
        <v/>
      </c>
      <c r="AB111" t="str">
        <f>""</f>
        <v/>
      </c>
      <c r="AC111" t="str">
        <f>""</f>
        <v/>
      </c>
    </row>
    <row r="112" spans="1:29" x14ac:dyDescent="0.25">
      <c r="A112" s="19">
        <v>1345</v>
      </c>
      <c r="B112" s="6" t="str">
        <f t="shared" si="39"/>
        <v>CHELI</v>
      </c>
      <c r="C112" s="6" t="str">
        <f t="shared" si="40"/>
        <v>ELENA</v>
      </c>
      <c r="D112" s="6" t="s">
        <v>49</v>
      </c>
      <c r="E112" s="5">
        <v>45762</v>
      </c>
      <c r="F112" s="5">
        <v>45762</v>
      </c>
      <c r="G112" s="6">
        <v>100</v>
      </c>
      <c r="H112" s="5">
        <v>45762</v>
      </c>
      <c r="I112" s="5">
        <v>45762</v>
      </c>
      <c r="J112" s="5">
        <v>45762</v>
      </c>
      <c r="K112" s="5">
        <v>45762</v>
      </c>
      <c r="L112" s="6" t="str">
        <f>"1000"</f>
        <v>1000</v>
      </c>
      <c r="M112" s="6" t="str">
        <f>"FERIE"</f>
        <v>FERIE</v>
      </c>
      <c r="N112" s="20">
        <f t="shared" si="34"/>
        <v>1</v>
      </c>
      <c r="O112" t="str">
        <f>""</f>
        <v/>
      </c>
      <c r="P112">
        <v>0</v>
      </c>
      <c r="Q112" t="str">
        <f t="shared" si="35"/>
        <v>0:00</v>
      </c>
      <c r="R112">
        <v>1</v>
      </c>
      <c r="S112">
        <v>0</v>
      </c>
      <c r="T112" t="str">
        <f t="shared" si="36"/>
        <v>0:00</v>
      </c>
      <c r="U112">
        <v>1</v>
      </c>
      <c r="V112" t="str">
        <f>""</f>
        <v/>
      </c>
      <c r="W112" t="str">
        <f>""</f>
        <v/>
      </c>
      <c r="Z112" t="str">
        <f>""</f>
        <v/>
      </c>
      <c r="AB112" t="str">
        <f>""</f>
        <v/>
      </c>
      <c r="AC112" t="str">
        <f>""</f>
        <v/>
      </c>
    </row>
    <row r="113" spans="1:29" x14ac:dyDescent="0.25">
      <c r="A113" s="19">
        <v>2000</v>
      </c>
      <c r="B113" s="6" t="str">
        <f t="shared" ref="B113:B119" si="41">"PULITI"</f>
        <v>PULITI</v>
      </c>
      <c r="C113" s="6" t="str">
        <f t="shared" ref="C113:C119" si="42">"STEFANIA"</f>
        <v>STEFANIA</v>
      </c>
      <c r="D113" s="6" t="s">
        <v>49</v>
      </c>
      <c r="E113" s="5">
        <v>45838</v>
      </c>
      <c r="F113" s="5">
        <v>45838</v>
      </c>
      <c r="G113" s="6">
        <v>100</v>
      </c>
      <c r="H113" s="5">
        <v>45838</v>
      </c>
      <c r="I113" s="5">
        <v>45838</v>
      </c>
      <c r="J113" s="5">
        <v>45838</v>
      </c>
      <c r="K113" s="5">
        <v>45838</v>
      </c>
      <c r="L113" s="6" t="str">
        <f>"2502"</f>
        <v>2502</v>
      </c>
      <c r="M113" s="6" t="str">
        <f>"L.104 PERMESSO GG PER ASSISTITO"</f>
        <v>L.104 PERMESSO GG PER ASSISTITO</v>
      </c>
      <c r="N113" s="20">
        <f t="shared" si="34"/>
        <v>1</v>
      </c>
      <c r="O113" t="str">
        <f>""</f>
        <v/>
      </c>
      <c r="P113">
        <v>0</v>
      </c>
      <c r="Q113" t="str">
        <f t="shared" si="35"/>
        <v>0:00</v>
      </c>
      <c r="R113">
        <v>1</v>
      </c>
      <c r="S113">
        <v>0</v>
      </c>
      <c r="T113" t="str">
        <f t="shared" si="36"/>
        <v>0:00</v>
      </c>
      <c r="U113">
        <v>1</v>
      </c>
      <c r="V113" t="str">
        <f>""</f>
        <v/>
      </c>
      <c r="W113" t="str">
        <f>""</f>
        <v/>
      </c>
      <c r="Z113" t="str">
        <f>""</f>
        <v/>
      </c>
      <c r="AB113" t="str">
        <f>""</f>
        <v/>
      </c>
      <c r="AC113" t="str">
        <f>""</f>
        <v/>
      </c>
    </row>
    <row r="114" spans="1:29" x14ac:dyDescent="0.25">
      <c r="A114" s="19">
        <v>2000</v>
      </c>
      <c r="B114" s="6" t="str">
        <f t="shared" si="41"/>
        <v>PULITI</v>
      </c>
      <c r="C114" s="6" t="str">
        <f t="shared" si="42"/>
        <v>STEFANIA</v>
      </c>
      <c r="D114" s="6" t="s">
        <v>49</v>
      </c>
      <c r="E114" s="5">
        <v>45835</v>
      </c>
      <c r="F114" s="5">
        <v>45835</v>
      </c>
      <c r="G114" s="6">
        <v>100</v>
      </c>
      <c r="H114" s="5">
        <v>45835</v>
      </c>
      <c r="I114" s="5">
        <v>45835</v>
      </c>
      <c r="J114" s="5">
        <v>45835</v>
      </c>
      <c r="K114" s="5">
        <v>45835</v>
      </c>
      <c r="L114" s="6" t="str">
        <f>"1000"</f>
        <v>1000</v>
      </c>
      <c r="M114" s="6" t="str">
        <f>"FERIE"</f>
        <v>FERIE</v>
      </c>
      <c r="N114" s="20">
        <f t="shared" si="34"/>
        <v>1</v>
      </c>
      <c r="O114" t="str">
        <f>""</f>
        <v/>
      </c>
      <c r="P114">
        <v>0</v>
      </c>
      <c r="Q114" t="str">
        <f t="shared" si="35"/>
        <v>0:00</v>
      </c>
      <c r="R114">
        <v>1</v>
      </c>
      <c r="S114">
        <v>0</v>
      </c>
      <c r="T114" t="str">
        <f t="shared" si="36"/>
        <v>0:00</v>
      </c>
      <c r="U114">
        <v>1</v>
      </c>
      <c r="V114" t="str">
        <f>"FABBRI"</f>
        <v>FABBRI</v>
      </c>
      <c r="W114" t="str">
        <f>"MAURO"</f>
        <v>MAURO</v>
      </c>
      <c r="X114" s="1">
        <v>16973</v>
      </c>
      <c r="Z114" t="str">
        <f>""</f>
        <v/>
      </c>
      <c r="AB114" t="str">
        <f>""</f>
        <v/>
      </c>
      <c r="AC114" t="str">
        <f>""</f>
        <v/>
      </c>
    </row>
    <row r="115" spans="1:29" x14ac:dyDescent="0.25">
      <c r="A115" s="19">
        <v>2000</v>
      </c>
      <c r="B115" s="6" t="str">
        <f t="shared" si="41"/>
        <v>PULITI</v>
      </c>
      <c r="C115" s="6" t="str">
        <f t="shared" si="42"/>
        <v>STEFANIA</v>
      </c>
      <c r="D115" s="6" t="s">
        <v>49</v>
      </c>
      <c r="E115" s="5">
        <v>45787</v>
      </c>
      <c r="F115" s="5">
        <v>45813</v>
      </c>
      <c r="G115" s="6">
        <v>100</v>
      </c>
      <c r="H115" s="5">
        <v>45787</v>
      </c>
      <c r="I115" s="5">
        <v>45813</v>
      </c>
      <c r="J115" s="5">
        <v>45787</v>
      </c>
      <c r="K115" s="5">
        <v>45813</v>
      </c>
      <c r="L115" s="6" t="str">
        <f>"1500"</f>
        <v>1500</v>
      </c>
      <c r="M115" s="6" t="str">
        <f>"MALATTIA"</f>
        <v>MALATTIA</v>
      </c>
      <c r="N115" s="20">
        <f t="shared" si="34"/>
        <v>22</v>
      </c>
      <c r="O115" t="str">
        <f>"Convalescenza"</f>
        <v>Convalescenza</v>
      </c>
      <c r="P115">
        <v>0</v>
      </c>
      <c r="Q115" t="str">
        <f t="shared" si="35"/>
        <v>0:00</v>
      </c>
      <c r="R115">
        <v>27</v>
      </c>
      <c r="S115">
        <v>0</v>
      </c>
      <c r="T115" t="str">
        <f t="shared" si="36"/>
        <v>0:00</v>
      </c>
      <c r="U115">
        <v>27</v>
      </c>
      <c r="V115" t="str">
        <f>""</f>
        <v/>
      </c>
      <c r="W115" t="str">
        <f>""</f>
        <v/>
      </c>
      <c r="Z115" t="str">
        <f>""</f>
        <v/>
      </c>
      <c r="AB115" t="str">
        <f>""</f>
        <v/>
      </c>
      <c r="AC115" t="str">
        <f>""</f>
        <v/>
      </c>
    </row>
    <row r="116" spans="1:29" x14ac:dyDescent="0.25">
      <c r="A116" s="19">
        <v>2000</v>
      </c>
      <c r="B116" s="6" t="str">
        <f t="shared" si="41"/>
        <v>PULITI</v>
      </c>
      <c r="C116" s="6" t="str">
        <f t="shared" si="42"/>
        <v>STEFANIA</v>
      </c>
      <c r="D116" s="6" t="s">
        <v>49</v>
      </c>
      <c r="E116" s="5">
        <v>45768</v>
      </c>
      <c r="F116" s="5">
        <v>45786</v>
      </c>
      <c r="G116" s="6">
        <v>100</v>
      </c>
      <c r="H116" s="5">
        <v>45768</v>
      </c>
      <c r="I116" s="5">
        <v>45786</v>
      </c>
      <c r="J116" s="5">
        <v>45768</v>
      </c>
      <c r="K116" s="5">
        <v>45786</v>
      </c>
      <c r="L116" s="6" t="str">
        <f>"1500"</f>
        <v>1500</v>
      </c>
      <c r="M116" s="6" t="str">
        <f>"MALATTIA"</f>
        <v>MALATTIA</v>
      </c>
      <c r="N116" s="20">
        <f t="shared" si="34"/>
        <v>14</v>
      </c>
      <c r="O116" t="str">
        <f>"Convalescenza"</f>
        <v>Convalescenza</v>
      </c>
      <c r="P116">
        <v>0</v>
      </c>
      <c r="Q116" t="str">
        <f t="shared" si="35"/>
        <v>0:00</v>
      </c>
      <c r="R116">
        <v>19</v>
      </c>
      <c r="S116">
        <v>0</v>
      </c>
      <c r="T116" t="str">
        <f t="shared" si="36"/>
        <v>0:00</v>
      </c>
      <c r="U116">
        <v>19</v>
      </c>
      <c r="V116" t="str">
        <f>""</f>
        <v/>
      </c>
      <c r="W116" t="str">
        <f>""</f>
        <v/>
      </c>
      <c r="Z116" t="str">
        <f>""</f>
        <v/>
      </c>
      <c r="AB116" t="str">
        <f>""</f>
        <v/>
      </c>
      <c r="AC116" t="str">
        <f>""</f>
        <v/>
      </c>
    </row>
    <row r="117" spans="1:29" x14ac:dyDescent="0.25">
      <c r="A117" s="19">
        <v>2000</v>
      </c>
      <c r="B117" s="6" t="str">
        <f t="shared" si="41"/>
        <v>PULITI</v>
      </c>
      <c r="C117" s="6" t="str">
        <f t="shared" si="42"/>
        <v>STEFANIA</v>
      </c>
      <c r="D117" s="6" t="s">
        <v>49</v>
      </c>
      <c r="E117" s="5">
        <v>45759</v>
      </c>
      <c r="F117" s="5">
        <v>45767</v>
      </c>
      <c r="G117" s="6">
        <v>100</v>
      </c>
      <c r="H117" s="5">
        <v>45759</v>
      </c>
      <c r="I117" s="5">
        <v>45767</v>
      </c>
      <c r="J117" s="5">
        <v>45759</v>
      </c>
      <c r="K117" s="5">
        <v>45767</v>
      </c>
      <c r="L117" s="6" t="str">
        <f>"1500"</f>
        <v>1500</v>
      </c>
      <c r="M117" s="6" t="str">
        <f>"MALATTIA"</f>
        <v>MALATTIA</v>
      </c>
      <c r="N117" s="20">
        <f t="shared" si="34"/>
        <v>7</v>
      </c>
      <c r="O117" t="str">
        <f>"Convalescenza"</f>
        <v>Convalescenza</v>
      </c>
      <c r="P117">
        <v>0</v>
      </c>
      <c r="Q117" t="str">
        <f t="shared" si="35"/>
        <v>0:00</v>
      </c>
      <c r="R117">
        <v>9</v>
      </c>
      <c r="S117">
        <v>0</v>
      </c>
      <c r="T117" t="str">
        <f t="shared" si="36"/>
        <v>0:00</v>
      </c>
      <c r="U117">
        <v>9</v>
      </c>
      <c r="V117" t="str">
        <f>""</f>
        <v/>
      </c>
      <c r="W117" t="str">
        <f>""</f>
        <v/>
      </c>
      <c r="Z117" t="str">
        <f>""</f>
        <v/>
      </c>
      <c r="AB117" t="str">
        <f>""</f>
        <v/>
      </c>
      <c r="AC117" t="str">
        <f>""</f>
        <v/>
      </c>
    </row>
    <row r="118" spans="1:29" x14ac:dyDescent="0.25">
      <c r="A118" s="19">
        <v>2000</v>
      </c>
      <c r="B118" s="6" t="str">
        <f t="shared" si="41"/>
        <v>PULITI</v>
      </c>
      <c r="C118" s="6" t="str">
        <f t="shared" si="42"/>
        <v>STEFANIA</v>
      </c>
      <c r="D118" s="6" t="s">
        <v>49</v>
      </c>
      <c r="E118" s="5">
        <v>45758</v>
      </c>
      <c r="F118" s="5">
        <v>45758</v>
      </c>
      <c r="G118" s="6">
        <v>100</v>
      </c>
      <c r="H118" s="5">
        <v>45758</v>
      </c>
      <c r="I118" s="5">
        <v>45758</v>
      </c>
      <c r="J118" s="5">
        <v>45758</v>
      </c>
      <c r="K118" s="5">
        <v>45758</v>
      </c>
      <c r="L118" s="6" t="str">
        <f>"1500"</f>
        <v>1500</v>
      </c>
      <c r="M118" s="6" t="str">
        <f>"MALATTIA"</f>
        <v>MALATTIA</v>
      </c>
      <c r="N118" s="20">
        <f t="shared" si="34"/>
        <v>1</v>
      </c>
      <c r="O118" t="str">
        <f>"Ricovero Ospedaliero"</f>
        <v>Ricovero Ospedaliero</v>
      </c>
      <c r="P118">
        <v>0</v>
      </c>
      <c r="Q118" t="str">
        <f t="shared" si="35"/>
        <v>0:00</v>
      </c>
      <c r="R118">
        <v>1</v>
      </c>
      <c r="S118">
        <v>0</v>
      </c>
      <c r="T118" t="str">
        <f t="shared" si="36"/>
        <v>0:00</v>
      </c>
      <c r="U118">
        <v>1</v>
      </c>
      <c r="V118" t="str">
        <f>""</f>
        <v/>
      </c>
      <c r="W118" t="str">
        <f>""</f>
        <v/>
      </c>
      <c r="Z118" t="str">
        <f>""</f>
        <v/>
      </c>
      <c r="AB118" t="str">
        <f>""</f>
        <v/>
      </c>
      <c r="AC118" t="str">
        <f>""</f>
        <v/>
      </c>
    </row>
    <row r="119" spans="1:29" x14ac:dyDescent="0.25">
      <c r="A119" s="19">
        <v>2000</v>
      </c>
      <c r="B119" s="6" t="str">
        <f t="shared" si="41"/>
        <v>PULITI</v>
      </c>
      <c r="C119" s="6" t="str">
        <f t="shared" si="42"/>
        <v>STEFANIA</v>
      </c>
      <c r="D119" s="6" t="s">
        <v>49</v>
      </c>
      <c r="E119" s="5">
        <v>45756</v>
      </c>
      <c r="F119" s="5">
        <v>45756</v>
      </c>
      <c r="G119" s="6">
        <v>100</v>
      </c>
      <c r="H119" s="5">
        <v>45756</v>
      </c>
      <c r="I119" s="5">
        <v>45756</v>
      </c>
      <c r="J119" s="5">
        <v>45756</v>
      </c>
      <c r="K119" s="5">
        <v>45756</v>
      </c>
      <c r="L119" s="6" t="str">
        <f>"3007"</f>
        <v>3007</v>
      </c>
      <c r="M119" s="6" t="str">
        <f>"PERM. RETRIBUITO MOTIVI PERS. FAMIGLIARI INTERA GIORNATA"</f>
        <v>PERM. RETRIBUITO MOTIVI PERS. FAMIGLIARI INTERA GIORNATA</v>
      </c>
      <c r="N119" s="20">
        <f t="shared" si="34"/>
        <v>1</v>
      </c>
      <c r="O119" t="str">
        <f>""</f>
        <v/>
      </c>
      <c r="P119">
        <v>0</v>
      </c>
      <c r="Q119" t="str">
        <f t="shared" si="35"/>
        <v>0:00</v>
      </c>
      <c r="R119">
        <v>1</v>
      </c>
      <c r="S119">
        <v>0</v>
      </c>
      <c r="T119" t="str">
        <f t="shared" si="36"/>
        <v>0:00</v>
      </c>
      <c r="U119">
        <v>1</v>
      </c>
      <c r="V119" t="str">
        <f>""</f>
        <v/>
      </c>
      <c r="W119" t="str">
        <f>""</f>
        <v/>
      </c>
      <c r="Z119" t="str">
        <f>""</f>
        <v/>
      </c>
      <c r="AB119" t="str">
        <f>""</f>
        <v/>
      </c>
      <c r="AC119" t="str">
        <f>""</f>
        <v/>
      </c>
    </row>
    <row r="120" spans="1:29" x14ac:dyDescent="0.25">
      <c r="A120" s="19">
        <v>10025</v>
      </c>
      <c r="B120" s="6" t="str">
        <f t="shared" ref="B120:B126" si="43">"GALGANI"</f>
        <v>GALGANI</v>
      </c>
      <c r="C120" s="6" t="str">
        <f t="shared" ref="C120:C126" si="44">"ILENIA"</f>
        <v>ILENIA</v>
      </c>
      <c r="D120" s="6" t="s">
        <v>49</v>
      </c>
      <c r="E120" s="5">
        <v>45834</v>
      </c>
      <c r="F120" s="5">
        <v>45842</v>
      </c>
      <c r="G120" s="6">
        <v>100</v>
      </c>
      <c r="H120" s="5">
        <v>45834</v>
      </c>
      <c r="I120" s="5">
        <v>45842</v>
      </c>
      <c r="J120" s="5">
        <v>45834</v>
      </c>
      <c r="K120" s="15">
        <v>45838</v>
      </c>
      <c r="L120" s="6" t="str">
        <f t="shared" ref="L120:L126" si="45">"1000"</f>
        <v>1000</v>
      </c>
      <c r="M120" s="6" t="str">
        <f t="shared" ref="M120:M126" si="46">"FERIE"</f>
        <v>FERIE</v>
      </c>
      <c r="N120" s="20">
        <f t="shared" si="34"/>
        <v>4</v>
      </c>
      <c r="O120" t="str">
        <f>""</f>
        <v/>
      </c>
      <c r="P120">
        <v>0</v>
      </c>
      <c r="Q120" t="str">
        <f t="shared" si="35"/>
        <v>0:00</v>
      </c>
      <c r="R120">
        <v>7</v>
      </c>
      <c r="S120">
        <v>0</v>
      </c>
      <c r="T120" t="str">
        <f t="shared" si="36"/>
        <v>0:00</v>
      </c>
      <c r="U120">
        <v>3</v>
      </c>
      <c r="V120" t="str">
        <f>""</f>
        <v/>
      </c>
      <c r="W120" t="str">
        <f>""</f>
        <v/>
      </c>
      <c r="Z120" t="str">
        <f>""</f>
        <v/>
      </c>
      <c r="AB120" t="str">
        <f>""</f>
        <v/>
      </c>
      <c r="AC120" t="str">
        <f>""</f>
        <v/>
      </c>
    </row>
    <row r="121" spans="1:29" x14ac:dyDescent="0.25">
      <c r="A121" s="19">
        <v>10025</v>
      </c>
      <c r="B121" s="6" t="str">
        <f t="shared" si="43"/>
        <v>GALGANI</v>
      </c>
      <c r="C121" s="6" t="str">
        <f t="shared" si="44"/>
        <v>ILENIA</v>
      </c>
      <c r="D121" s="6" t="s">
        <v>49</v>
      </c>
      <c r="E121" s="5">
        <v>45831</v>
      </c>
      <c r="F121" s="5">
        <v>45832</v>
      </c>
      <c r="G121" s="6">
        <v>100</v>
      </c>
      <c r="H121" s="5">
        <v>45831</v>
      </c>
      <c r="I121" s="5">
        <v>45832</v>
      </c>
      <c r="J121" s="5">
        <v>45831</v>
      </c>
      <c r="K121" s="5">
        <v>45832</v>
      </c>
      <c r="L121" s="6" t="str">
        <f t="shared" si="45"/>
        <v>1000</v>
      </c>
      <c r="M121" s="6" t="str">
        <f t="shared" si="46"/>
        <v>FERIE</v>
      </c>
      <c r="N121" s="20">
        <f t="shared" si="34"/>
        <v>2</v>
      </c>
      <c r="O121" t="str">
        <f>""</f>
        <v/>
      </c>
      <c r="P121">
        <v>0</v>
      </c>
      <c r="Q121" t="str">
        <f t="shared" si="35"/>
        <v>0:00</v>
      </c>
      <c r="R121">
        <v>2</v>
      </c>
      <c r="S121">
        <v>0</v>
      </c>
      <c r="T121" t="str">
        <f t="shared" si="36"/>
        <v>0:00</v>
      </c>
      <c r="U121">
        <v>2</v>
      </c>
      <c r="V121" t="str">
        <f>""</f>
        <v/>
      </c>
      <c r="W121" t="str">
        <f>""</f>
        <v/>
      </c>
      <c r="Z121" t="str">
        <f>""</f>
        <v/>
      </c>
      <c r="AB121" t="str">
        <f>""</f>
        <v/>
      </c>
      <c r="AC121" t="str">
        <f>""</f>
        <v/>
      </c>
    </row>
    <row r="122" spans="1:29" x14ac:dyDescent="0.25">
      <c r="A122" s="19">
        <v>10025</v>
      </c>
      <c r="B122" s="6" t="str">
        <f t="shared" si="43"/>
        <v>GALGANI</v>
      </c>
      <c r="C122" s="6" t="str">
        <f t="shared" si="44"/>
        <v>ILENIA</v>
      </c>
      <c r="D122" s="6" t="s">
        <v>49</v>
      </c>
      <c r="E122" s="5">
        <v>45826</v>
      </c>
      <c r="F122" s="5">
        <v>45828</v>
      </c>
      <c r="G122" s="6">
        <v>100</v>
      </c>
      <c r="H122" s="5">
        <v>45826</v>
      </c>
      <c r="I122" s="5">
        <v>45828</v>
      </c>
      <c r="J122" s="5">
        <v>45826</v>
      </c>
      <c r="K122" s="5">
        <v>45828</v>
      </c>
      <c r="L122" s="6" t="str">
        <f t="shared" si="45"/>
        <v>1000</v>
      </c>
      <c r="M122" s="6" t="str">
        <f t="shared" si="46"/>
        <v>FERIE</v>
      </c>
      <c r="N122" s="20">
        <f t="shared" si="34"/>
        <v>3</v>
      </c>
      <c r="O122" t="str">
        <f>""</f>
        <v/>
      </c>
      <c r="P122">
        <v>0</v>
      </c>
      <c r="Q122" t="str">
        <f t="shared" si="35"/>
        <v>0:00</v>
      </c>
      <c r="R122">
        <v>3</v>
      </c>
      <c r="S122">
        <v>0</v>
      </c>
      <c r="T122" t="str">
        <f t="shared" si="36"/>
        <v>0:00</v>
      </c>
      <c r="U122">
        <v>3</v>
      </c>
      <c r="V122" t="str">
        <f>""</f>
        <v/>
      </c>
      <c r="W122" t="str">
        <f>""</f>
        <v/>
      </c>
      <c r="Z122" t="str">
        <f>""</f>
        <v/>
      </c>
      <c r="AB122" t="str">
        <f>""</f>
        <v/>
      </c>
      <c r="AC122" t="str">
        <f>""</f>
        <v/>
      </c>
    </row>
    <row r="123" spans="1:29" x14ac:dyDescent="0.25">
      <c r="A123" s="19">
        <v>10025</v>
      </c>
      <c r="B123" s="6" t="str">
        <f t="shared" si="43"/>
        <v>GALGANI</v>
      </c>
      <c r="C123" s="6" t="str">
        <f t="shared" si="44"/>
        <v>ILENIA</v>
      </c>
      <c r="D123" s="6" t="s">
        <v>49</v>
      </c>
      <c r="E123" s="5">
        <v>45784</v>
      </c>
      <c r="F123" s="5">
        <v>45784</v>
      </c>
      <c r="G123" s="6">
        <v>100</v>
      </c>
      <c r="H123" s="5">
        <v>45784</v>
      </c>
      <c r="I123" s="5">
        <v>45784</v>
      </c>
      <c r="J123" s="5">
        <v>45784</v>
      </c>
      <c r="K123" s="5">
        <v>45784</v>
      </c>
      <c r="L123" s="6" t="str">
        <f t="shared" si="45"/>
        <v>1000</v>
      </c>
      <c r="M123" s="6" t="str">
        <f t="shared" si="46"/>
        <v>FERIE</v>
      </c>
      <c r="N123" s="20">
        <f t="shared" si="34"/>
        <v>1</v>
      </c>
      <c r="O123" t="str">
        <f>""</f>
        <v/>
      </c>
      <c r="P123">
        <v>0</v>
      </c>
      <c r="Q123" t="str">
        <f t="shared" si="35"/>
        <v>0:00</v>
      </c>
      <c r="R123">
        <v>1</v>
      </c>
      <c r="S123">
        <v>0</v>
      </c>
      <c r="T123" t="str">
        <f t="shared" si="36"/>
        <v>0:00</v>
      </c>
      <c r="U123">
        <v>1</v>
      </c>
      <c r="V123" t="str">
        <f>""</f>
        <v/>
      </c>
      <c r="W123" t="str">
        <f>""</f>
        <v/>
      </c>
      <c r="Z123" t="str">
        <f>""</f>
        <v/>
      </c>
      <c r="AB123" t="str">
        <f>""</f>
        <v/>
      </c>
      <c r="AC123" t="str">
        <f>""</f>
        <v/>
      </c>
    </row>
    <row r="124" spans="1:29" x14ac:dyDescent="0.25">
      <c r="A124" s="19">
        <v>10025</v>
      </c>
      <c r="B124" s="6" t="str">
        <f t="shared" si="43"/>
        <v>GALGANI</v>
      </c>
      <c r="C124" s="6" t="str">
        <f t="shared" si="44"/>
        <v>ILENIA</v>
      </c>
      <c r="D124" s="6" t="s">
        <v>49</v>
      </c>
      <c r="E124" s="5">
        <v>45779</v>
      </c>
      <c r="F124" s="5">
        <v>45779</v>
      </c>
      <c r="G124" s="6">
        <v>100</v>
      </c>
      <c r="H124" s="5">
        <v>45779</v>
      </c>
      <c r="I124" s="5">
        <v>45779</v>
      </c>
      <c r="J124" s="5">
        <v>45779</v>
      </c>
      <c r="K124" s="5">
        <v>45779</v>
      </c>
      <c r="L124" s="6" t="str">
        <f t="shared" si="45"/>
        <v>1000</v>
      </c>
      <c r="M124" s="6" t="str">
        <f t="shared" si="46"/>
        <v>FERIE</v>
      </c>
      <c r="N124" s="20">
        <f t="shared" si="34"/>
        <v>1</v>
      </c>
      <c r="O124" t="str">
        <f>""</f>
        <v/>
      </c>
      <c r="P124">
        <v>0</v>
      </c>
      <c r="Q124" t="str">
        <f t="shared" si="35"/>
        <v>0:00</v>
      </c>
      <c r="R124">
        <v>1</v>
      </c>
      <c r="S124">
        <v>0</v>
      </c>
      <c r="T124" t="str">
        <f t="shared" si="36"/>
        <v>0:00</v>
      </c>
      <c r="U124">
        <v>1</v>
      </c>
      <c r="V124" t="str">
        <f>""</f>
        <v/>
      </c>
      <c r="W124" t="str">
        <f>""</f>
        <v/>
      </c>
      <c r="Z124" t="str">
        <f>""</f>
        <v/>
      </c>
      <c r="AB124" t="str">
        <f>""</f>
        <v/>
      </c>
      <c r="AC124" t="str">
        <f>""</f>
        <v/>
      </c>
    </row>
    <row r="125" spans="1:29" x14ac:dyDescent="0.25">
      <c r="A125" s="19">
        <v>10025</v>
      </c>
      <c r="B125" s="6" t="str">
        <f t="shared" si="43"/>
        <v>GALGANI</v>
      </c>
      <c r="C125" s="6" t="str">
        <f t="shared" si="44"/>
        <v>ILENIA</v>
      </c>
      <c r="D125" s="6" t="s">
        <v>49</v>
      </c>
      <c r="E125" s="5">
        <v>45771</v>
      </c>
      <c r="F125" s="5">
        <v>45771</v>
      </c>
      <c r="G125" s="6">
        <v>100</v>
      </c>
      <c r="H125" s="5">
        <v>45771</v>
      </c>
      <c r="I125" s="5">
        <v>45771</v>
      </c>
      <c r="J125" s="5">
        <v>45771</v>
      </c>
      <c r="K125" s="5">
        <v>45771</v>
      </c>
      <c r="L125" s="6" t="str">
        <f t="shared" si="45"/>
        <v>1000</v>
      </c>
      <c r="M125" s="6" t="str">
        <f t="shared" si="46"/>
        <v>FERIE</v>
      </c>
      <c r="N125" s="20">
        <f t="shared" si="34"/>
        <v>1</v>
      </c>
      <c r="O125" t="str">
        <f>""</f>
        <v/>
      </c>
      <c r="P125">
        <v>0</v>
      </c>
      <c r="Q125" t="str">
        <f t="shared" si="35"/>
        <v>0:00</v>
      </c>
      <c r="R125">
        <v>1</v>
      </c>
      <c r="S125">
        <v>0</v>
      </c>
      <c r="T125" t="str">
        <f t="shared" si="36"/>
        <v>0:00</v>
      </c>
      <c r="U125">
        <v>1</v>
      </c>
      <c r="V125" t="str">
        <f>""</f>
        <v/>
      </c>
      <c r="W125" t="str">
        <f>""</f>
        <v/>
      </c>
      <c r="Z125" t="str">
        <f>""</f>
        <v/>
      </c>
      <c r="AB125" t="str">
        <f>""</f>
        <v/>
      </c>
      <c r="AC125" t="str">
        <f>""</f>
        <v/>
      </c>
    </row>
    <row r="126" spans="1:29" x14ac:dyDescent="0.25">
      <c r="A126" s="19">
        <v>10025</v>
      </c>
      <c r="B126" s="6" t="str">
        <f t="shared" si="43"/>
        <v>GALGANI</v>
      </c>
      <c r="C126" s="6" t="str">
        <f t="shared" si="44"/>
        <v>ILENIA</v>
      </c>
      <c r="D126" s="6" t="s">
        <v>49</v>
      </c>
      <c r="E126" s="5">
        <v>45748</v>
      </c>
      <c r="F126" s="5">
        <v>45749</v>
      </c>
      <c r="G126" s="6">
        <v>100</v>
      </c>
      <c r="H126" s="5">
        <v>45748</v>
      </c>
      <c r="I126" s="5">
        <v>45749</v>
      </c>
      <c r="J126" s="5">
        <v>45748</v>
      </c>
      <c r="K126" s="5">
        <v>45749</v>
      </c>
      <c r="L126" s="6" t="str">
        <f t="shared" si="45"/>
        <v>1000</v>
      </c>
      <c r="M126" s="6" t="str">
        <f t="shared" si="46"/>
        <v>FERIE</v>
      </c>
      <c r="N126" s="20">
        <f t="shared" si="34"/>
        <v>2</v>
      </c>
      <c r="O126" t="str">
        <f>""</f>
        <v/>
      </c>
      <c r="P126">
        <v>0</v>
      </c>
      <c r="Q126" t="str">
        <f t="shared" si="35"/>
        <v>0:00</v>
      </c>
      <c r="R126">
        <v>2</v>
      </c>
      <c r="S126">
        <v>0</v>
      </c>
      <c r="T126" t="str">
        <f t="shared" si="36"/>
        <v>0:00</v>
      </c>
      <c r="U126">
        <v>2</v>
      </c>
      <c r="V126" t="str">
        <f>""</f>
        <v/>
      </c>
      <c r="W126" t="str">
        <f>""</f>
        <v/>
      </c>
      <c r="Z126" t="str">
        <f>""</f>
        <v/>
      </c>
      <c r="AB126" t="str">
        <f>""</f>
        <v/>
      </c>
      <c r="AC126" t="str">
        <f>""</f>
        <v/>
      </c>
    </row>
    <row r="127" spans="1:29" ht="16.5" thickBot="1" x14ac:dyDescent="0.3">
      <c r="A127" s="43" t="s">
        <v>90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21">
        <f>SUM(N98:N126)</f>
        <v>89</v>
      </c>
    </row>
  </sheetData>
  <sortState xmlns:xlrd2="http://schemas.microsoft.com/office/spreadsheetml/2017/richdata2" ref="A2:U377">
    <sortCondition ref="D2:D377"/>
    <sortCondition ref="A2:A377"/>
  </sortState>
  <mergeCells count="5">
    <mergeCell ref="Y4:Z4"/>
    <mergeCell ref="A29:M29"/>
    <mergeCell ref="A72:M72"/>
    <mergeCell ref="A96:M96"/>
    <mergeCell ref="A127:M1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84E5-0EF5-42E4-A266-B0B45D39521D}">
  <dimension ref="A1:H10"/>
  <sheetViews>
    <sheetView workbookViewId="0">
      <selection sqref="A1:H1048576"/>
    </sheetView>
  </sheetViews>
  <sheetFormatPr defaultRowHeight="15" x14ac:dyDescent="0.25"/>
  <cols>
    <col min="1" max="1" width="7" bestFit="1" customWidth="1"/>
    <col min="2" max="2" width="16.42578125" bestFit="1" customWidth="1"/>
    <col min="3" max="3" width="7" bestFit="1" customWidth="1"/>
    <col min="4" max="4" width="24.5703125" bestFit="1" customWidth="1"/>
    <col min="5" max="5" width="7" bestFit="1" customWidth="1"/>
    <col min="6" max="6" width="17" bestFit="1" customWidth="1"/>
    <col min="7" max="7" width="7" bestFit="1" customWidth="1"/>
    <col min="8" max="8" width="19.85546875" bestFit="1" customWidth="1"/>
  </cols>
  <sheetData>
    <row r="1" spans="1:8" x14ac:dyDescent="0.25">
      <c r="A1" s="24" t="s">
        <v>58</v>
      </c>
      <c r="B1" s="24" t="s">
        <v>48</v>
      </c>
      <c r="C1" s="24" t="s">
        <v>58</v>
      </c>
      <c r="D1" s="24" t="s">
        <v>47</v>
      </c>
      <c r="E1" s="24" t="s">
        <v>58</v>
      </c>
      <c r="F1" s="24" t="s">
        <v>57</v>
      </c>
      <c r="G1" s="24" t="s">
        <v>58</v>
      </c>
      <c r="H1" s="24" t="s">
        <v>46</v>
      </c>
    </row>
    <row r="2" spans="1:8" x14ac:dyDescent="0.25">
      <c r="A2" s="6">
        <v>1</v>
      </c>
      <c r="B2" s="6" t="s">
        <v>61</v>
      </c>
      <c r="C2" s="6">
        <v>1</v>
      </c>
      <c r="D2" s="6" t="s">
        <v>59</v>
      </c>
      <c r="E2" s="6">
        <v>1</v>
      </c>
      <c r="F2" s="12" t="s">
        <v>67</v>
      </c>
      <c r="G2" s="6">
        <v>1</v>
      </c>
      <c r="H2" s="6" t="s">
        <v>63</v>
      </c>
    </row>
    <row r="3" spans="1:8" x14ac:dyDescent="0.25">
      <c r="A3" s="6">
        <v>2</v>
      </c>
      <c r="B3" s="6" t="s">
        <v>62</v>
      </c>
      <c r="C3" s="6">
        <v>2</v>
      </c>
      <c r="D3" s="6" t="s">
        <v>60</v>
      </c>
      <c r="E3" s="6">
        <v>2</v>
      </c>
      <c r="F3" s="6" t="s">
        <v>68</v>
      </c>
      <c r="G3" s="6">
        <v>2</v>
      </c>
      <c r="H3" s="6" t="s">
        <v>74</v>
      </c>
    </row>
    <row r="4" spans="1:8" x14ac:dyDescent="0.25">
      <c r="A4" s="6">
        <v>3</v>
      </c>
      <c r="B4" s="12" t="s">
        <v>64</v>
      </c>
      <c r="C4" s="6">
        <v>3</v>
      </c>
      <c r="D4" s="6" t="s">
        <v>66</v>
      </c>
      <c r="E4" s="6">
        <v>3</v>
      </c>
      <c r="F4" s="6" t="s">
        <v>69</v>
      </c>
      <c r="G4" s="6">
        <v>3</v>
      </c>
      <c r="H4" s="6" t="s">
        <v>76</v>
      </c>
    </row>
    <row r="5" spans="1:8" x14ac:dyDescent="0.25">
      <c r="A5" s="6">
        <v>4</v>
      </c>
      <c r="B5" s="6" t="s">
        <v>65</v>
      </c>
      <c r="C5" s="6">
        <v>4</v>
      </c>
      <c r="D5" s="6" t="s">
        <v>70</v>
      </c>
      <c r="E5" s="6">
        <v>4</v>
      </c>
      <c r="F5" s="6" t="s">
        <v>80</v>
      </c>
      <c r="G5" s="6">
        <v>4</v>
      </c>
      <c r="H5" s="6" t="s">
        <v>77</v>
      </c>
    </row>
    <row r="6" spans="1:8" x14ac:dyDescent="0.25">
      <c r="A6" s="6">
        <v>5</v>
      </c>
      <c r="B6" s="6" t="s">
        <v>71</v>
      </c>
      <c r="C6" s="6">
        <v>5</v>
      </c>
      <c r="D6" s="6" t="s">
        <v>75</v>
      </c>
      <c r="E6" s="6">
        <v>5</v>
      </c>
      <c r="F6" s="6" t="s">
        <v>82</v>
      </c>
      <c r="G6" s="6">
        <v>5</v>
      </c>
      <c r="H6" s="6" t="s">
        <v>85</v>
      </c>
    </row>
    <row r="7" spans="1:8" x14ac:dyDescent="0.25">
      <c r="A7" s="6">
        <v>6</v>
      </c>
      <c r="B7" s="6" t="s">
        <v>72</v>
      </c>
      <c r="C7" s="6">
        <v>6</v>
      </c>
      <c r="D7" s="6" t="s">
        <v>78</v>
      </c>
    </row>
    <row r="8" spans="1:8" x14ac:dyDescent="0.25">
      <c r="A8" s="6">
        <v>7</v>
      </c>
      <c r="B8" s="12" t="s">
        <v>73</v>
      </c>
      <c r="C8" s="6">
        <v>7</v>
      </c>
      <c r="D8" s="6" t="s">
        <v>79</v>
      </c>
    </row>
    <row r="9" spans="1:8" x14ac:dyDescent="0.25">
      <c r="A9" s="6">
        <v>8</v>
      </c>
      <c r="B9" s="6" t="s">
        <v>81</v>
      </c>
      <c r="C9" s="6">
        <v>8</v>
      </c>
      <c r="D9" s="6" t="s">
        <v>83</v>
      </c>
    </row>
    <row r="10" spans="1:8" x14ac:dyDescent="0.25">
      <c r="C10" s="6">
        <v>9</v>
      </c>
      <c r="D10" s="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C23C-7F2F-48EF-ABCD-6E5DA1B72C03}">
  <dimension ref="A1:E5"/>
  <sheetViews>
    <sheetView tabSelected="1" workbookViewId="0">
      <selection activeCell="L7" sqref="L7"/>
    </sheetView>
  </sheetViews>
  <sheetFormatPr defaultRowHeight="15" x14ac:dyDescent="0.25"/>
  <cols>
    <col min="1" max="1" width="6.5703125" bestFit="1" customWidth="1"/>
    <col min="2" max="2" width="9" bestFit="1" customWidth="1"/>
    <col min="3" max="3" width="24.5703125" bestFit="1" customWidth="1"/>
    <col min="4" max="5" width="11.85546875" customWidth="1"/>
  </cols>
  <sheetData>
    <row r="1" spans="1:5" x14ac:dyDescent="0.25">
      <c r="A1" s="13" t="s">
        <v>51</v>
      </c>
      <c r="B1" s="13" t="s">
        <v>52</v>
      </c>
      <c r="C1" s="13" t="s">
        <v>45</v>
      </c>
      <c r="D1" s="13" t="s">
        <v>55</v>
      </c>
      <c r="E1" s="13" t="s">
        <v>54</v>
      </c>
    </row>
    <row r="2" spans="1:5" x14ac:dyDescent="0.25">
      <c r="A2" s="37">
        <v>2025</v>
      </c>
      <c r="B2" s="37" t="s">
        <v>56</v>
      </c>
      <c r="C2" s="37" t="s">
        <v>48</v>
      </c>
      <c r="D2" s="39">
        <v>0.75168918918918926</v>
      </c>
      <c r="E2" s="40">
        <v>0.2483108108108108</v>
      </c>
    </row>
    <row r="3" spans="1:5" x14ac:dyDescent="0.25">
      <c r="A3" s="37">
        <v>2025</v>
      </c>
      <c r="B3" s="37" t="s">
        <v>56</v>
      </c>
      <c r="C3" s="37" t="s">
        <v>47</v>
      </c>
      <c r="D3" s="39">
        <v>0.89639639639639634</v>
      </c>
      <c r="E3" s="40">
        <v>0.1036036036036036</v>
      </c>
    </row>
    <row r="4" spans="1:5" x14ac:dyDescent="0.25">
      <c r="A4" s="37">
        <v>2025</v>
      </c>
      <c r="B4" s="37" t="s">
        <v>56</v>
      </c>
      <c r="C4" s="37" t="s">
        <v>46</v>
      </c>
      <c r="D4" s="39">
        <v>0.86756756756756759</v>
      </c>
      <c r="E4" s="40">
        <v>0.13243243243243244</v>
      </c>
    </row>
    <row r="5" spans="1:5" x14ac:dyDescent="0.25">
      <c r="A5" s="37">
        <v>2025</v>
      </c>
      <c r="B5" s="37" t="s">
        <v>56</v>
      </c>
      <c r="C5" s="37" t="s">
        <v>49</v>
      </c>
      <c r="D5" s="39">
        <v>0.75945945945945947</v>
      </c>
      <c r="E5" s="40">
        <v>0.24054054054054055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2025 - 2 trim.</vt:lpstr>
      <vt:lpstr>2025 - 2 trim solo giornate</vt:lpstr>
      <vt:lpstr>dipendenti per area</vt:lpstr>
      <vt:lpstr>PUBBLICAZIONE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Garuglieri</dc:creator>
  <cp:lastModifiedBy>Elisa Garuglieri</cp:lastModifiedBy>
  <dcterms:created xsi:type="dcterms:W3CDTF">2025-11-18T08:06:18Z</dcterms:created>
  <dcterms:modified xsi:type="dcterms:W3CDTF">2025-11-20T14:29:49Z</dcterms:modified>
</cp:coreProperties>
</file>