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ICO\RUFINA\DIPENDENTI\ASSENZE\2025\"/>
    </mc:Choice>
  </mc:AlternateContent>
  <xr:revisionPtr revIDLastSave="0" documentId="13_ncr:1_{7CA479E9-BA54-4618-BC1D-0520AA0A4E1C}" xr6:coauthVersionLast="47" xr6:coauthVersionMax="47" xr10:uidLastSave="{00000000-0000-0000-0000-000000000000}"/>
  <bookViews>
    <workbookView xWindow="0" yWindow="1350" windowWidth="29010" windowHeight="14850" activeTab="3" xr2:uid="{6DC444EC-7E12-4108-9605-FDF865103543}"/>
  </bookViews>
  <sheets>
    <sheet name="2025 - 3 trim." sheetId="1" r:id="rId1"/>
    <sheet name="2025 - 3 trim. solo giornate" sheetId="2" r:id="rId2"/>
    <sheet name="DIPENDENTI PER AREA" sheetId="3" r:id="rId3"/>
    <sheet name="PUBBLICAZIONE" sheetId="4" r:id="rId4"/>
  </sheets>
  <definedNames>
    <definedName name="_xlnm._FilterDatabase" localSheetId="1" hidden="1">'2025 - 3 trim. solo giornate'!$A$1:$U$104</definedName>
  </definedNames>
  <calcPr calcId="191029"/>
</workbook>
</file>

<file path=xl/calcChain.xml><?xml version="1.0" encoding="utf-8"?>
<calcChain xmlns="http://schemas.openxmlformats.org/spreadsheetml/2006/main">
  <c r="AE5" i="2" l="1"/>
  <c r="AE4" i="2"/>
  <c r="AE3" i="2"/>
  <c r="AE2" i="2"/>
  <c r="AF5" i="2" l="1"/>
  <c r="AF4" i="2"/>
  <c r="AF3" i="2"/>
  <c r="AF2" i="2"/>
  <c r="N71" i="2" l="1"/>
  <c r="N72" i="2"/>
  <c r="N73" i="2"/>
  <c r="N74" i="2"/>
  <c r="N37" i="2"/>
  <c r="N38" i="2"/>
  <c r="N39" i="2"/>
  <c r="N40" i="2"/>
  <c r="N2" i="2"/>
  <c r="N3" i="2"/>
  <c r="N41" i="2"/>
  <c r="N42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43" i="2"/>
  <c r="N44" i="2"/>
  <c r="N45" i="2"/>
  <c r="N46" i="2"/>
  <c r="N47" i="2"/>
  <c r="N48" i="2"/>
  <c r="N49" i="2"/>
  <c r="N50" i="2"/>
  <c r="N51" i="2"/>
  <c r="N52" i="2"/>
  <c r="N88" i="2"/>
  <c r="N89" i="2"/>
  <c r="N90" i="2"/>
  <c r="N91" i="2"/>
  <c r="N17" i="2"/>
  <c r="N92" i="2"/>
  <c r="N93" i="2"/>
  <c r="N94" i="2"/>
  <c r="N75" i="2"/>
  <c r="N76" i="2"/>
  <c r="N77" i="2"/>
  <c r="N95" i="2"/>
  <c r="N96" i="2"/>
  <c r="N97" i="2"/>
  <c r="N98" i="2"/>
  <c r="N99" i="2"/>
  <c r="N53" i="2"/>
  <c r="N54" i="2"/>
  <c r="N55" i="2"/>
  <c r="N56" i="2"/>
  <c r="N57" i="2"/>
  <c r="N58" i="2"/>
  <c r="N100" i="2"/>
  <c r="N101" i="2"/>
  <c r="N102" i="2"/>
  <c r="N103" i="2"/>
  <c r="N79" i="2"/>
  <c r="N80" i="2"/>
  <c r="N59" i="2"/>
  <c r="N60" i="2"/>
  <c r="N61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81" i="2"/>
  <c r="N82" i="2"/>
  <c r="N83" i="2"/>
  <c r="N84" i="2"/>
  <c r="N85" i="2"/>
  <c r="N62" i="2"/>
  <c r="N63" i="2"/>
  <c r="N64" i="2"/>
  <c r="N65" i="2"/>
  <c r="N66" i="2"/>
  <c r="N67" i="2"/>
  <c r="N70" i="2"/>
  <c r="T67" i="2"/>
  <c r="Q67" i="2"/>
  <c r="O67" i="2"/>
  <c r="M67" i="2"/>
  <c r="L67" i="2"/>
  <c r="C67" i="2"/>
  <c r="B67" i="2"/>
  <c r="T66" i="2"/>
  <c r="Q66" i="2"/>
  <c r="O66" i="2"/>
  <c r="M66" i="2"/>
  <c r="L66" i="2"/>
  <c r="C66" i="2"/>
  <c r="B66" i="2"/>
  <c r="T65" i="2"/>
  <c r="Q65" i="2"/>
  <c r="O65" i="2"/>
  <c r="M65" i="2"/>
  <c r="L65" i="2"/>
  <c r="C65" i="2"/>
  <c r="B65" i="2"/>
  <c r="T64" i="2"/>
  <c r="Q64" i="2"/>
  <c r="O64" i="2"/>
  <c r="M64" i="2"/>
  <c r="L64" i="2"/>
  <c r="C64" i="2"/>
  <c r="B64" i="2"/>
  <c r="T63" i="2"/>
  <c r="Q63" i="2"/>
  <c r="O63" i="2"/>
  <c r="M63" i="2"/>
  <c r="L63" i="2"/>
  <c r="C63" i="2"/>
  <c r="B63" i="2"/>
  <c r="T62" i="2"/>
  <c r="Q62" i="2"/>
  <c r="O62" i="2"/>
  <c r="M62" i="2"/>
  <c r="L62" i="2"/>
  <c r="C62" i="2"/>
  <c r="B62" i="2"/>
  <c r="T85" i="2"/>
  <c r="Q85" i="2"/>
  <c r="O85" i="2"/>
  <c r="M85" i="2"/>
  <c r="L85" i="2"/>
  <c r="C85" i="2"/>
  <c r="B85" i="2"/>
  <c r="T84" i="2"/>
  <c r="Q84" i="2"/>
  <c r="O84" i="2"/>
  <c r="M84" i="2"/>
  <c r="L84" i="2"/>
  <c r="C84" i="2"/>
  <c r="B84" i="2"/>
  <c r="T83" i="2"/>
  <c r="Q83" i="2"/>
  <c r="O83" i="2"/>
  <c r="M83" i="2"/>
  <c r="L83" i="2"/>
  <c r="C83" i="2"/>
  <c r="B83" i="2"/>
  <c r="T82" i="2"/>
  <c r="Q82" i="2"/>
  <c r="O82" i="2"/>
  <c r="M82" i="2"/>
  <c r="L82" i="2"/>
  <c r="C82" i="2"/>
  <c r="B82" i="2"/>
  <c r="T81" i="2"/>
  <c r="Q81" i="2"/>
  <c r="O81" i="2"/>
  <c r="M81" i="2"/>
  <c r="L81" i="2"/>
  <c r="C81" i="2"/>
  <c r="B81" i="2"/>
  <c r="T33" i="2"/>
  <c r="Q33" i="2"/>
  <c r="O33" i="2"/>
  <c r="M33" i="2"/>
  <c r="L33" i="2"/>
  <c r="C33" i="2"/>
  <c r="B33" i="2"/>
  <c r="T32" i="2"/>
  <c r="Q32" i="2"/>
  <c r="O32" i="2"/>
  <c r="M32" i="2"/>
  <c r="L32" i="2"/>
  <c r="C32" i="2"/>
  <c r="B32" i="2"/>
  <c r="T31" i="2"/>
  <c r="Q31" i="2"/>
  <c r="O31" i="2"/>
  <c r="M31" i="2"/>
  <c r="L31" i="2"/>
  <c r="C31" i="2"/>
  <c r="B31" i="2"/>
  <c r="T30" i="2"/>
  <c r="Q30" i="2"/>
  <c r="O30" i="2"/>
  <c r="M30" i="2"/>
  <c r="L30" i="2"/>
  <c r="C30" i="2"/>
  <c r="B30" i="2"/>
  <c r="T29" i="2"/>
  <c r="Q29" i="2"/>
  <c r="O29" i="2"/>
  <c r="M29" i="2"/>
  <c r="L29" i="2"/>
  <c r="C29" i="2"/>
  <c r="B29" i="2"/>
  <c r="T28" i="2"/>
  <c r="Q28" i="2"/>
  <c r="O28" i="2"/>
  <c r="M28" i="2"/>
  <c r="L28" i="2"/>
  <c r="C28" i="2"/>
  <c r="B28" i="2"/>
  <c r="T27" i="2"/>
  <c r="Q27" i="2"/>
  <c r="O27" i="2"/>
  <c r="M27" i="2"/>
  <c r="L27" i="2"/>
  <c r="C27" i="2"/>
  <c r="B27" i="2"/>
  <c r="T26" i="2"/>
  <c r="Q26" i="2"/>
  <c r="O26" i="2"/>
  <c r="M26" i="2"/>
  <c r="L26" i="2"/>
  <c r="C26" i="2"/>
  <c r="B26" i="2"/>
  <c r="T25" i="2"/>
  <c r="Q25" i="2"/>
  <c r="O25" i="2"/>
  <c r="M25" i="2"/>
  <c r="L25" i="2"/>
  <c r="C25" i="2"/>
  <c r="B25" i="2"/>
  <c r="T24" i="2"/>
  <c r="Q24" i="2"/>
  <c r="O24" i="2"/>
  <c r="M24" i="2"/>
  <c r="L24" i="2"/>
  <c r="C24" i="2"/>
  <c r="B24" i="2"/>
  <c r="T23" i="2"/>
  <c r="Q23" i="2"/>
  <c r="O23" i="2"/>
  <c r="M23" i="2"/>
  <c r="L23" i="2"/>
  <c r="C23" i="2"/>
  <c r="B23" i="2"/>
  <c r="T22" i="2"/>
  <c r="Q22" i="2"/>
  <c r="O22" i="2"/>
  <c r="M22" i="2"/>
  <c r="L22" i="2"/>
  <c r="C22" i="2"/>
  <c r="B22" i="2"/>
  <c r="T21" i="2"/>
  <c r="Q21" i="2"/>
  <c r="O21" i="2"/>
  <c r="M21" i="2"/>
  <c r="L21" i="2"/>
  <c r="C21" i="2"/>
  <c r="B21" i="2"/>
  <c r="T20" i="2"/>
  <c r="Q20" i="2"/>
  <c r="O20" i="2"/>
  <c r="M20" i="2"/>
  <c r="L20" i="2"/>
  <c r="C20" i="2"/>
  <c r="B20" i="2"/>
  <c r="T19" i="2"/>
  <c r="Q19" i="2"/>
  <c r="O19" i="2"/>
  <c r="M19" i="2"/>
  <c r="L19" i="2"/>
  <c r="C19" i="2"/>
  <c r="B19" i="2"/>
  <c r="T18" i="2"/>
  <c r="Q18" i="2"/>
  <c r="O18" i="2"/>
  <c r="M18" i="2"/>
  <c r="L18" i="2"/>
  <c r="C18" i="2"/>
  <c r="B18" i="2"/>
  <c r="T61" i="2"/>
  <c r="Q61" i="2"/>
  <c r="O61" i="2"/>
  <c r="M61" i="2"/>
  <c r="L61" i="2"/>
  <c r="C61" i="2"/>
  <c r="B61" i="2"/>
  <c r="T60" i="2"/>
  <c r="Q60" i="2"/>
  <c r="O60" i="2"/>
  <c r="M60" i="2"/>
  <c r="L60" i="2"/>
  <c r="C60" i="2"/>
  <c r="B60" i="2"/>
  <c r="T59" i="2"/>
  <c r="Q59" i="2"/>
  <c r="O59" i="2"/>
  <c r="M59" i="2"/>
  <c r="L59" i="2"/>
  <c r="C59" i="2"/>
  <c r="B59" i="2"/>
  <c r="T80" i="2"/>
  <c r="Q80" i="2"/>
  <c r="O80" i="2"/>
  <c r="M80" i="2"/>
  <c r="L80" i="2"/>
  <c r="C80" i="2"/>
  <c r="B80" i="2"/>
  <c r="T79" i="2"/>
  <c r="Q79" i="2"/>
  <c r="O79" i="2"/>
  <c r="M79" i="2"/>
  <c r="L79" i="2"/>
  <c r="C79" i="2"/>
  <c r="B79" i="2"/>
  <c r="T103" i="2"/>
  <c r="Q103" i="2"/>
  <c r="O103" i="2"/>
  <c r="M103" i="2"/>
  <c r="L103" i="2"/>
  <c r="C103" i="2"/>
  <c r="B103" i="2"/>
  <c r="T102" i="2"/>
  <c r="Q102" i="2"/>
  <c r="O102" i="2"/>
  <c r="M102" i="2"/>
  <c r="L102" i="2"/>
  <c r="C102" i="2"/>
  <c r="B102" i="2"/>
  <c r="T101" i="2"/>
  <c r="Q101" i="2"/>
  <c r="O101" i="2"/>
  <c r="M101" i="2"/>
  <c r="L101" i="2"/>
  <c r="C101" i="2"/>
  <c r="B101" i="2"/>
  <c r="T100" i="2"/>
  <c r="Q100" i="2"/>
  <c r="O100" i="2"/>
  <c r="M100" i="2"/>
  <c r="L100" i="2"/>
  <c r="C100" i="2"/>
  <c r="B100" i="2"/>
  <c r="T58" i="2"/>
  <c r="Q58" i="2"/>
  <c r="O58" i="2"/>
  <c r="M58" i="2"/>
  <c r="L58" i="2"/>
  <c r="C58" i="2"/>
  <c r="B58" i="2"/>
  <c r="T57" i="2"/>
  <c r="Q57" i="2"/>
  <c r="O57" i="2"/>
  <c r="M57" i="2"/>
  <c r="L57" i="2"/>
  <c r="C57" i="2"/>
  <c r="B57" i="2"/>
  <c r="T56" i="2"/>
  <c r="Q56" i="2"/>
  <c r="O56" i="2"/>
  <c r="M56" i="2"/>
  <c r="L56" i="2"/>
  <c r="C56" i="2"/>
  <c r="B56" i="2"/>
  <c r="T55" i="2"/>
  <c r="Q55" i="2"/>
  <c r="O55" i="2"/>
  <c r="M55" i="2"/>
  <c r="L55" i="2"/>
  <c r="C55" i="2"/>
  <c r="B55" i="2"/>
  <c r="T54" i="2"/>
  <c r="Q54" i="2"/>
  <c r="O54" i="2"/>
  <c r="M54" i="2"/>
  <c r="L54" i="2"/>
  <c r="C54" i="2"/>
  <c r="B54" i="2"/>
  <c r="T53" i="2"/>
  <c r="Q53" i="2"/>
  <c r="O53" i="2"/>
  <c r="M53" i="2"/>
  <c r="L53" i="2"/>
  <c r="C53" i="2"/>
  <c r="B53" i="2"/>
  <c r="T99" i="2"/>
  <c r="Q99" i="2"/>
  <c r="O99" i="2"/>
  <c r="M99" i="2"/>
  <c r="L99" i="2"/>
  <c r="C99" i="2"/>
  <c r="B99" i="2"/>
  <c r="T98" i="2"/>
  <c r="Q98" i="2"/>
  <c r="O98" i="2"/>
  <c r="M98" i="2"/>
  <c r="L98" i="2"/>
  <c r="C98" i="2"/>
  <c r="B98" i="2"/>
  <c r="T78" i="2"/>
  <c r="Q78" i="2"/>
  <c r="M78" i="2"/>
  <c r="L78" i="2"/>
  <c r="C78" i="2"/>
  <c r="B78" i="2"/>
  <c r="T97" i="2"/>
  <c r="Q97" i="2"/>
  <c r="O97" i="2"/>
  <c r="M97" i="2"/>
  <c r="L97" i="2"/>
  <c r="C97" i="2"/>
  <c r="B97" i="2"/>
  <c r="T96" i="2"/>
  <c r="Q96" i="2"/>
  <c r="O96" i="2"/>
  <c r="M96" i="2"/>
  <c r="L96" i="2"/>
  <c r="C96" i="2"/>
  <c r="B96" i="2"/>
  <c r="T95" i="2"/>
  <c r="Q95" i="2"/>
  <c r="O95" i="2"/>
  <c r="M95" i="2"/>
  <c r="L95" i="2"/>
  <c r="C95" i="2"/>
  <c r="B95" i="2"/>
  <c r="T77" i="2"/>
  <c r="Q77" i="2"/>
  <c r="O77" i="2"/>
  <c r="M77" i="2"/>
  <c r="L77" i="2"/>
  <c r="C77" i="2"/>
  <c r="B77" i="2"/>
  <c r="T76" i="2"/>
  <c r="Q76" i="2"/>
  <c r="O76" i="2"/>
  <c r="M76" i="2"/>
  <c r="L76" i="2"/>
  <c r="C76" i="2"/>
  <c r="B76" i="2"/>
  <c r="T75" i="2"/>
  <c r="Q75" i="2"/>
  <c r="O75" i="2"/>
  <c r="M75" i="2"/>
  <c r="L75" i="2"/>
  <c r="C75" i="2"/>
  <c r="B75" i="2"/>
  <c r="T94" i="2"/>
  <c r="Q94" i="2"/>
  <c r="O94" i="2"/>
  <c r="M94" i="2"/>
  <c r="L94" i="2"/>
  <c r="C94" i="2"/>
  <c r="B94" i="2"/>
  <c r="T93" i="2"/>
  <c r="Q93" i="2"/>
  <c r="O93" i="2"/>
  <c r="M93" i="2"/>
  <c r="L93" i="2"/>
  <c r="C93" i="2"/>
  <c r="B93" i="2"/>
  <c r="T92" i="2"/>
  <c r="Q92" i="2"/>
  <c r="O92" i="2"/>
  <c r="M92" i="2"/>
  <c r="L92" i="2"/>
  <c r="C92" i="2"/>
  <c r="B92" i="2"/>
  <c r="T17" i="2"/>
  <c r="Q17" i="2"/>
  <c r="O17" i="2"/>
  <c r="M17" i="2"/>
  <c r="L17" i="2"/>
  <c r="C17" i="2"/>
  <c r="B17" i="2"/>
  <c r="T91" i="2"/>
  <c r="Q91" i="2"/>
  <c r="O91" i="2"/>
  <c r="M91" i="2"/>
  <c r="L91" i="2"/>
  <c r="C91" i="2"/>
  <c r="B91" i="2"/>
  <c r="T90" i="2"/>
  <c r="Q90" i="2"/>
  <c r="O90" i="2"/>
  <c r="M90" i="2"/>
  <c r="L90" i="2"/>
  <c r="C90" i="2"/>
  <c r="B90" i="2"/>
  <c r="T89" i="2"/>
  <c r="Q89" i="2"/>
  <c r="O89" i="2"/>
  <c r="M89" i="2"/>
  <c r="L89" i="2"/>
  <c r="C89" i="2"/>
  <c r="B89" i="2"/>
  <c r="T88" i="2"/>
  <c r="Q88" i="2"/>
  <c r="O88" i="2"/>
  <c r="M88" i="2"/>
  <c r="L88" i="2"/>
  <c r="C88" i="2"/>
  <c r="B88" i="2"/>
  <c r="T52" i="2"/>
  <c r="Q52" i="2"/>
  <c r="O52" i="2"/>
  <c r="M52" i="2"/>
  <c r="L52" i="2"/>
  <c r="C52" i="2"/>
  <c r="B52" i="2"/>
  <c r="T51" i="2"/>
  <c r="Q51" i="2"/>
  <c r="O51" i="2"/>
  <c r="M51" i="2"/>
  <c r="L51" i="2"/>
  <c r="C51" i="2"/>
  <c r="B51" i="2"/>
  <c r="T50" i="2"/>
  <c r="Q50" i="2"/>
  <c r="O50" i="2"/>
  <c r="M50" i="2"/>
  <c r="L50" i="2"/>
  <c r="C50" i="2"/>
  <c r="B50" i="2"/>
  <c r="T49" i="2"/>
  <c r="Q49" i="2"/>
  <c r="O49" i="2"/>
  <c r="M49" i="2"/>
  <c r="L49" i="2"/>
  <c r="C49" i="2"/>
  <c r="B49" i="2"/>
  <c r="T48" i="2"/>
  <c r="Q48" i="2"/>
  <c r="O48" i="2"/>
  <c r="M48" i="2"/>
  <c r="L48" i="2"/>
  <c r="C48" i="2"/>
  <c r="B48" i="2"/>
  <c r="T47" i="2"/>
  <c r="Q47" i="2"/>
  <c r="O47" i="2"/>
  <c r="M47" i="2"/>
  <c r="L47" i="2"/>
  <c r="C47" i="2"/>
  <c r="B47" i="2"/>
  <c r="T46" i="2"/>
  <c r="Q46" i="2"/>
  <c r="O46" i="2"/>
  <c r="M46" i="2"/>
  <c r="L46" i="2"/>
  <c r="C46" i="2"/>
  <c r="B46" i="2"/>
  <c r="T45" i="2"/>
  <c r="Q45" i="2"/>
  <c r="O45" i="2"/>
  <c r="M45" i="2"/>
  <c r="L45" i="2"/>
  <c r="C45" i="2"/>
  <c r="B45" i="2"/>
  <c r="T44" i="2"/>
  <c r="Q44" i="2"/>
  <c r="O44" i="2"/>
  <c r="M44" i="2"/>
  <c r="L44" i="2"/>
  <c r="C44" i="2"/>
  <c r="B44" i="2"/>
  <c r="T43" i="2"/>
  <c r="Q43" i="2"/>
  <c r="O43" i="2"/>
  <c r="M43" i="2"/>
  <c r="L43" i="2"/>
  <c r="C43" i="2"/>
  <c r="B43" i="2"/>
  <c r="T16" i="2"/>
  <c r="Q16" i="2"/>
  <c r="O16" i="2"/>
  <c r="M16" i="2"/>
  <c r="L16" i="2"/>
  <c r="C16" i="2"/>
  <c r="B16" i="2"/>
  <c r="T15" i="2"/>
  <c r="Q15" i="2"/>
  <c r="O15" i="2"/>
  <c r="M15" i="2"/>
  <c r="L15" i="2"/>
  <c r="C15" i="2"/>
  <c r="B15" i="2"/>
  <c r="T14" i="2"/>
  <c r="Q14" i="2"/>
  <c r="O14" i="2"/>
  <c r="M14" i="2"/>
  <c r="L14" i="2"/>
  <c r="C14" i="2"/>
  <c r="B14" i="2"/>
  <c r="T13" i="2"/>
  <c r="Q13" i="2"/>
  <c r="O13" i="2"/>
  <c r="M13" i="2"/>
  <c r="L13" i="2"/>
  <c r="C13" i="2"/>
  <c r="B13" i="2"/>
  <c r="T12" i="2"/>
  <c r="Q12" i="2"/>
  <c r="O12" i="2"/>
  <c r="M12" i="2"/>
  <c r="L12" i="2"/>
  <c r="C12" i="2"/>
  <c r="B12" i="2"/>
  <c r="T11" i="2"/>
  <c r="Q11" i="2"/>
  <c r="O11" i="2"/>
  <c r="M11" i="2"/>
  <c r="L11" i="2"/>
  <c r="C11" i="2"/>
  <c r="B11" i="2"/>
  <c r="T10" i="2"/>
  <c r="Q10" i="2"/>
  <c r="O10" i="2"/>
  <c r="M10" i="2"/>
  <c r="L10" i="2"/>
  <c r="C10" i="2"/>
  <c r="B10" i="2"/>
  <c r="T9" i="2"/>
  <c r="Q9" i="2"/>
  <c r="O9" i="2"/>
  <c r="M9" i="2"/>
  <c r="L9" i="2"/>
  <c r="C9" i="2"/>
  <c r="B9" i="2"/>
  <c r="T8" i="2"/>
  <c r="Q8" i="2"/>
  <c r="O8" i="2"/>
  <c r="M8" i="2"/>
  <c r="L8" i="2"/>
  <c r="C8" i="2"/>
  <c r="B8" i="2"/>
  <c r="T7" i="2"/>
  <c r="Q7" i="2"/>
  <c r="O7" i="2"/>
  <c r="M7" i="2"/>
  <c r="L7" i="2"/>
  <c r="C7" i="2"/>
  <c r="B7" i="2"/>
  <c r="T6" i="2"/>
  <c r="Q6" i="2"/>
  <c r="O6" i="2"/>
  <c r="M6" i="2"/>
  <c r="L6" i="2"/>
  <c r="C6" i="2"/>
  <c r="B6" i="2"/>
  <c r="T5" i="2"/>
  <c r="Q5" i="2"/>
  <c r="O5" i="2"/>
  <c r="M5" i="2"/>
  <c r="L5" i="2"/>
  <c r="C5" i="2"/>
  <c r="B5" i="2"/>
  <c r="T4" i="2"/>
  <c r="Q4" i="2"/>
  <c r="O4" i="2"/>
  <c r="M4" i="2"/>
  <c r="L4" i="2"/>
  <c r="C4" i="2"/>
  <c r="B4" i="2"/>
  <c r="T42" i="2"/>
  <c r="Q42" i="2"/>
  <c r="O42" i="2"/>
  <c r="M42" i="2"/>
  <c r="L42" i="2"/>
  <c r="C42" i="2"/>
  <c r="B42" i="2"/>
  <c r="T41" i="2"/>
  <c r="Q41" i="2"/>
  <c r="O41" i="2"/>
  <c r="M41" i="2"/>
  <c r="L41" i="2"/>
  <c r="C41" i="2"/>
  <c r="B41" i="2"/>
  <c r="T3" i="2"/>
  <c r="Q3" i="2"/>
  <c r="O3" i="2"/>
  <c r="M3" i="2"/>
  <c r="L3" i="2"/>
  <c r="C3" i="2"/>
  <c r="B3" i="2"/>
  <c r="T2" i="2"/>
  <c r="Q2" i="2"/>
  <c r="O2" i="2"/>
  <c r="M2" i="2"/>
  <c r="L2" i="2"/>
  <c r="C2" i="2"/>
  <c r="B2" i="2"/>
  <c r="T40" i="2"/>
  <c r="Q40" i="2"/>
  <c r="O40" i="2"/>
  <c r="M40" i="2"/>
  <c r="L40" i="2"/>
  <c r="C40" i="2"/>
  <c r="B40" i="2"/>
  <c r="T39" i="2"/>
  <c r="Q39" i="2"/>
  <c r="O39" i="2"/>
  <c r="M39" i="2"/>
  <c r="L39" i="2"/>
  <c r="C39" i="2"/>
  <c r="B39" i="2"/>
  <c r="T38" i="2"/>
  <c r="Q38" i="2"/>
  <c r="O38" i="2"/>
  <c r="M38" i="2"/>
  <c r="L38" i="2"/>
  <c r="C38" i="2"/>
  <c r="B38" i="2"/>
  <c r="T37" i="2"/>
  <c r="Q37" i="2"/>
  <c r="O37" i="2"/>
  <c r="M37" i="2"/>
  <c r="L37" i="2"/>
  <c r="C37" i="2"/>
  <c r="B37" i="2"/>
  <c r="T36" i="2"/>
  <c r="Q36" i="2"/>
  <c r="M36" i="2"/>
  <c r="L36" i="2"/>
  <c r="C36" i="2"/>
  <c r="B36" i="2"/>
  <c r="T74" i="2"/>
  <c r="Q74" i="2"/>
  <c r="O74" i="2"/>
  <c r="M74" i="2"/>
  <c r="L74" i="2"/>
  <c r="C74" i="2"/>
  <c r="B74" i="2"/>
  <c r="T73" i="2"/>
  <c r="Q73" i="2"/>
  <c r="O73" i="2"/>
  <c r="M73" i="2"/>
  <c r="L73" i="2"/>
  <c r="C73" i="2"/>
  <c r="B73" i="2"/>
  <c r="T72" i="2"/>
  <c r="Q72" i="2"/>
  <c r="O72" i="2"/>
  <c r="M72" i="2"/>
  <c r="L72" i="2"/>
  <c r="C72" i="2"/>
  <c r="B72" i="2"/>
  <c r="T71" i="2"/>
  <c r="Q71" i="2"/>
  <c r="O71" i="2"/>
  <c r="M71" i="2"/>
  <c r="L71" i="2"/>
  <c r="C71" i="2"/>
  <c r="B71" i="2"/>
  <c r="T70" i="2"/>
  <c r="Q70" i="2"/>
  <c r="O70" i="2"/>
  <c r="M70" i="2"/>
  <c r="L70" i="2"/>
  <c r="C70" i="2"/>
  <c r="B70" i="2"/>
  <c r="B2" i="1"/>
  <c r="C2" i="1"/>
  <c r="I2" i="1"/>
  <c r="J2" i="1"/>
  <c r="K2" i="1"/>
  <c r="M2" i="1"/>
  <c r="P2" i="1"/>
  <c r="R2" i="1"/>
  <c r="S2" i="1"/>
  <c r="V2" i="1"/>
  <c r="X2" i="1"/>
  <c r="Y2" i="1"/>
  <c r="B3" i="1"/>
  <c r="C3" i="1"/>
  <c r="I3" i="1"/>
  <c r="J3" i="1"/>
  <c r="K3" i="1"/>
  <c r="M3" i="1"/>
  <c r="P3" i="1"/>
  <c r="R3" i="1"/>
  <c r="S3" i="1"/>
  <c r="V3" i="1"/>
  <c r="X3" i="1"/>
  <c r="Y3" i="1"/>
  <c r="B4" i="1"/>
  <c r="C4" i="1"/>
  <c r="I4" i="1"/>
  <c r="J4" i="1"/>
  <c r="K4" i="1"/>
  <c r="M4" i="1"/>
  <c r="P4" i="1"/>
  <c r="R4" i="1"/>
  <c r="S4" i="1"/>
  <c r="V4" i="1"/>
  <c r="X4" i="1"/>
  <c r="Y4" i="1"/>
  <c r="B5" i="1"/>
  <c r="C5" i="1"/>
  <c r="I5" i="1"/>
  <c r="J5" i="1"/>
  <c r="K5" i="1"/>
  <c r="M5" i="1"/>
  <c r="P5" i="1"/>
  <c r="R5" i="1"/>
  <c r="S5" i="1"/>
  <c r="V5" i="1"/>
  <c r="X5" i="1"/>
  <c r="Y5" i="1"/>
  <c r="B6" i="1"/>
  <c r="C6" i="1"/>
  <c r="I6" i="1"/>
  <c r="J6" i="1"/>
  <c r="K6" i="1"/>
  <c r="M6" i="1"/>
  <c r="P6" i="1"/>
  <c r="R6" i="1"/>
  <c r="S6" i="1"/>
  <c r="V6" i="1"/>
  <c r="X6" i="1"/>
  <c r="Y6" i="1"/>
  <c r="B7" i="1"/>
  <c r="C7" i="1"/>
  <c r="I7" i="1"/>
  <c r="J7" i="1"/>
  <c r="K7" i="1"/>
  <c r="M7" i="1"/>
  <c r="P7" i="1"/>
  <c r="R7" i="1"/>
  <c r="S7" i="1"/>
  <c r="V7" i="1"/>
  <c r="X7" i="1"/>
  <c r="Y7" i="1"/>
  <c r="B8" i="1"/>
  <c r="C8" i="1"/>
  <c r="I8" i="1"/>
  <c r="J8" i="1"/>
  <c r="K8" i="1"/>
  <c r="M8" i="1"/>
  <c r="P8" i="1"/>
  <c r="R8" i="1"/>
  <c r="S8" i="1"/>
  <c r="V8" i="1"/>
  <c r="X8" i="1"/>
  <c r="Y8" i="1"/>
  <c r="B9" i="1"/>
  <c r="C9" i="1"/>
  <c r="I9" i="1"/>
  <c r="J9" i="1"/>
  <c r="K9" i="1"/>
  <c r="M9" i="1"/>
  <c r="P9" i="1"/>
  <c r="R9" i="1"/>
  <c r="S9" i="1"/>
  <c r="V9" i="1"/>
  <c r="X9" i="1"/>
  <c r="Y9" i="1"/>
  <c r="B10" i="1"/>
  <c r="C10" i="1"/>
  <c r="I10" i="1"/>
  <c r="J10" i="1"/>
  <c r="K10" i="1"/>
  <c r="M10" i="1"/>
  <c r="P10" i="1"/>
  <c r="R10" i="1"/>
  <c r="S10" i="1"/>
  <c r="V10" i="1"/>
  <c r="X10" i="1"/>
  <c r="Y10" i="1"/>
  <c r="B11" i="1"/>
  <c r="C11" i="1"/>
  <c r="I11" i="1"/>
  <c r="J11" i="1"/>
  <c r="K11" i="1"/>
  <c r="M11" i="1"/>
  <c r="P11" i="1"/>
  <c r="R11" i="1"/>
  <c r="S11" i="1"/>
  <c r="V11" i="1"/>
  <c r="X11" i="1"/>
  <c r="Y11" i="1"/>
  <c r="B12" i="1"/>
  <c r="C12" i="1"/>
  <c r="I12" i="1"/>
  <c r="J12" i="1"/>
  <c r="K12" i="1"/>
  <c r="M12" i="1"/>
  <c r="P12" i="1"/>
  <c r="R12" i="1"/>
  <c r="S12" i="1"/>
  <c r="V12" i="1"/>
  <c r="X12" i="1"/>
  <c r="Y12" i="1"/>
  <c r="B13" i="1"/>
  <c r="C13" i="1"/>
  <c r="I13" i="1"/>
  <c r="J13" i="1"/>
  <c r="K13" i="1"/>
  <c r="M13" i="1"/>
  <c r="P13" i="1"/>
  <c r="R13" i="1"/>
  <c r="S13" i="1"/>
  <c r="V13" i="1"/>
  <c r="X13" i="1"/>
  <c r="Y13" i="1"/>
  <c r="B14" i="1"/>
  <c r="C14" i="1"/>
  <c r="I14" i="1"/>
  <c r="J14" i="1"/>
  <c r="K14" i="1"/>
  <c r="M14" i="1"/>
  <c r="P14" i="1"/>
  <c r="R14" i="1"/>
  <c r="S14" i="1"/>
  <c r="V14" i="1"/>
  <c r="X14" i="1"/>
  <c r="Y14" i="1"/>
  <c r="B15" i="1"/>
  <c r="C15" i="1"/>
  <c r="I15" i="1"/>
  <c r="J15" i="1"/>
  <c r="K15" i="1"/>
  <c r="M15" i="1"/>
  <c r="P15" i="1"/>
  <c r="R15" i="1"/>
  <c r="S15" i="1"/>
  <c r="V15" i="1"/>
  <c r="X15" i="1"/>
  <c r="Y15" i="1"/>
  <c r="B16" i="1"/>
  <c r="C16" i="1"/>
  <c r="I16" i="1"/>
  <c r="J16" i="1"/>
  <c r="K16" i="1"/>
  <c r="M16" i="1"/>
  <c r="P16" i="1"/>
  <c r="R16" i="1"/>
  <c r="S16" i="1"/>
  <c r="V16" i="1"/>
  <c r="X16" i="1"/>
  <c r="Y16" i="1"/>
  <c r="B17" i="1"/>
  <c r="C17" i="1"/>
  <c r="I17" i="1"/>
  <c r="J17" i="1"/>
  <c r="K17" i="1"/>
  <c r="M17" i="1"/>
  <c r="P17" i="1"/>
  <c r="R17" i="1"/>
  <c r="S17" i="1"/>
  <c r="V17" i="1"/>
  <c r="X17" i="1"/>
  <c r="Y17" i="1"/>
  <c r="B18" i="1"/>
  <c r="C18" i="1"/>
  <c r="I18" i="1"/>
  <c r="J18" i="1"/>
  <c r="K18" i="1"/>
  <c r="M18" i="1"/>
  <c r="P18" i="1"/>
  <c r="R18" i="1"/>
  <c r="S18" i="1"/>
  <c r="V18" i="1"/>
  <c r="X18" i="1"/>
  <c r="Y18" i="1"/>
  <c r="B19" i="1"/>
  <c r="C19" i="1"/>
  <c r="I19" i="1"/>
  <c r="J19" i="1"/>
  <c r="K19" i="1"/>
  <c r="M19" i="1"/>
  <c r="P19" i="1"/>
  <c r="R19" i="1"/>
  <c r="S19" i="1"/>
  <c r="V19" i="1"/>
  <c r="X19" i="1"/>
  <c r="Y19" i="1"/>
  <c r="B20" i="1"/>
  <c r="C20" i="1"/>
  <c r="I20" i="1"/>
  <c r="J20" i="1"/>
  <c r="K20" i="1"/>
  <c r="M20" i="1"/>
  <c r="P20" i="1"/>
  <c r="R20" i="1"/>
  <c r="S20" i="1"/>
  <c r="V20" i="1"/>
  <c r="X20" i="1"/>
  <c r="Y20" i="1"/>
  <c r="B21" i="1"/>
  <c r="C21" i="1"/>
  <c r="I21" i="1"/>
  <c r="J21" i="1"/>
  <c r="K21" i="1"/>
  <c r="M21" i="1"/>
  <c r="P21" i="1"/>
  <c r="R21" i="1"/>
  <c r="S21" i="1"/>
  <c r="V21" i="1"/>
  <c r="X21" i="1"/>
  <c r="Y21" i="1"/>
  <c r="B22" i="1"/>
  <c r="C22" i="1"/>
  <c r="I22" i="1"/>
  <c r="J22" i="1"/>
  <c r="K22" i="1"/>
  <c r="M22" i="1"/>
  <c r="P22" i="1"/>
  <c r="R22" i="1"/>
  <c r="S22" i="1"/>
  <c r="V22" i="1"/>
  <c r="X22" i="1"/>
  <c r="Y22" i="1"/>
  <c r="B23" i="1"/>
  <c r="C23" i="1"/>
  <c r="I23" i="1"/>
  <c r="J23" i="1"/>
  <c r="K23" i="1"/>
  <c r="M23" i="1"/>
  <c r="P23" i="1"/>
  <c r="R23" i="1"/>
  <c r="S23" i="1"/>
  <c r="V23" i="1"/>
  <c r="X23" i="1"/>
  <c r="Y23" i="1"/>
  <c r="B24" i="1"/>
  <c r="C24" i="1"/>
  <c r="I24" i="1"/>
  <c r="J24" i="1"/>
  <c r="K24" i="1"/>
  <c r="M24" i="1"/>
  <c r="P24" i="1"/>
  <c r="R24" i="1"/>
  <c r="S24" i="1"/>
  <c r="V24" i="1"/>
  <c r="X24" i="1"/>
  <c r="Y24" i="1"/>
  <c r="B25" i="1"/>
  <c r="C25" i="1"/>
  <c r="I25" i="1"/>
  <c r="J25" i="1"/>
  <c r="K25" i="1"/>
  <c r="M25" i="1"/>
  <c r="P25" i="1"/>
  <c r="R25" i="1"/>
  <c r="S25" i="1"/>
  <c r="V25" i="1"/>
  <c r="X25" i="1"/>
  <c r="Y25" i="1"/>
  <c r="B26" i="1"/>
  <c r="C26" i="1"/>
  <c r="I26" i="1"/>
  <c r="J26" i="1"/>
  <c r="K26" i="1"/>
  <c r="M26" i="1"/>
  <c r="P26" i="1"/>
  <c r="R26" i="1"/>
  <c r="S26" i="1"/>
  <c r="V26" i="1"/>
  <c r="X26" i="1"/>
  <c r="Y26" i="1"/>
  <c r="B27" i="1"/>
  <c r="C27" i="1"/>
  <c r="I27" i="1"/>
  <c r="J27" i="1"/>
  <c r="K27" i="1"/>
  <c r="M27" i="1"/>
  <c r="P27" i="1"/>
  <c r="R27" i="1"/>
  <c r="S27" i="1"/>
  <c r="V27" i="1"/>
  <c r="X27" i="1"/>
  <c r="Y27" i="1"/>
  <c r="B28" i="1"/>
  <c r="C28" i="1"/>
  <c r="I28" i="1"/>
  <c r="J28" i="1"/>
  <c r="K28" i="1"/>
  <c r="M28" i="1"/>
  <c r="P28" i="1"/>
  <c r="R28" i="1"/>
  <c r="S28" i="1"/>
  <c r="V28" i="1"/>
  <c r="X28" i="1"/>
  <c r="Y28" i="1"/>
  <c r="B29" i="1"/>
  <c r="C29" i="1"/>
  <c r="I29" i="1"/>
  <c r="J29" i="1"/>
  <c r="K29" i="1"/>
  <c r="M29" i="1"/>
  <c r="P29" i="1"/>
  <c r="R29" i="1"/>
  <c r="S29" i="1"/>
  <c r="V29" i="1"/>
  <c r="X29" i="1"/>
  <c r="Y29" i="1"/>
  <c r="B30" i="1"/>
  <c r="C30" i="1"/>
  <c r="I30" i="1"/>
  <c r="J30" i="1"/>
  <c r="K30" i="1"/>
  <c r="M30" i="1"/>
  <c r="P30" i="1"/>
  <c r="R30" i="1"/>
  <c r="S30" i="1"/>
  <c r="V30" i="1"/>
  <c r="X30" i="1"/>
  <c r="Y30" i="1"/>
  <c r="B31" i="1"/>
  <c r="C31" i="1"/>
  <c r="I31" i="1"/>
  <c r="J31" i="1"/>
  <c r="K31" i="1"/>
  <c r="M31" i="1"/>
  <c r="P31" i="1"/>
  <c r="R31" i="1"/>
  <c r="S31" i="1"/>
  <c r="V31" i="1"/>
  <c r="X31" i="1"/>
  <c r="Y31" i="1"/>
  <c r="B32" i="1"/>
  <c r="C32" i="1"/>
  <c r="I32" i="1"/>
  <c r="J32" i="1"/>
  <c r="K32" i="1"/>
  <c r="M32" i="1"/>
  <c r="P32" i="1"/>
  <c r="R32" i="1"/>
  <c r="S32" i="1"/>
  <c r="V32" i="1"/>
  <c r="X32" i="1"/>
  <c r="Y32" i="1"/>
  <c r="B33" i="1"/>
  <c r="C33" i="1"/>
  <c r="I33" i="1"/>
  <c r="J33" i="1"/>
  <c r="K33" i="1"/>
  <c r="M33" i="1"/>
  <c r="P33" i="1"/>
  <c r="R33" i="1"/>
  <c r="S33" i="1"/>
  <c r="V33" i="1"/>
  <c r="X33" i="1"/>
  <c r="Y33" i="1"/>
  <c r="B34" i="1"/>
  <c r="C34" i="1"/>
  <c r="I34" i="1"/>
  <c r="J34" i="1"/>
  <c r="K34" i="1"/>
  <c r="M34" i="1"/>
  <c r="P34" i="1"/>
  <c r="R34" i="1"/>
  <c r="S34" i="1"/>
  <c r="V34" i="1"/>
  <c r="X34" i="1"/>
  <c r="Y34" i="1"/>
  <c r="B35" i="1"/>
  <c r="C35" i="1"/>
  <c r="I35" i="1"/>
  <c r="J35" i="1"/>
  <c r="K35" i="1"/>
  <c r="M35" i="1"/>
  <c r="P35" i="1"/>
  <c r="R35" i="1"/>
  <c r="S35" i="1"/>
  <c r="V35" i="1"/>
  <c r="X35" i="1"/>
  <c r="Y35" i="1"/>
  <c r="B36" i="1"/>
  <c r="C36" i="1"/>
  <c r="I36" i="1"/>
  <c r="J36" i="1"/>
  <c r="K36" i="1"/>
  <c r="M36" i="1"/>
  <c r="P36" i="1"/>
  <c r="R36" i="1"/>
  <c r="S36" i="1"/>
  <c r="V36" i="1"/>
  <c r="X36" i="1"/>
  <c r="Y36" i="1"/>
  <c r="B37" i="1"/>
  <c r="C37" i="1"/>
  <c r="I37" i="1"/>
  <c r="J37" i="1"/>
  <c r="K37" i="1"/>
  <c r="M37" i="1"/>
  <c r="P37" i="1"/>
  <c r="R37" i="1"/>
  <c r="S37" i="1"/>
  <c r="V37" i="1"/>
  <c r="X37" i="1"/>
  <c r="Y37" i="1"/>
  <c r="B38" i="1"/>
  <c r="C38" i="1"/>
  <c r="I38" i="1"/>
  <c r="J38" i="1"/>
  <c r="K38" i="1"/>
  <c r="M38" i="1"/>
  <c r="P38" i="1"/>
  <c r="R38" i="1"/>
  <c r="S38" i="1"/>
  <c r="V38" i="1"/>
  <c r="X38" i="1"/>
  <c r="Y38" i="1"/>
  <c r="B39" i="1"/>
  <c r="C39" i="1"/>
  <c r="I39" i="1"/>
  <c r="J39" i="1"/>
  <c r="K39" i="1"/>
  <c r="M39" i="1"/>
  <c r="P39" i="1"/>
  <c r="R39" i="1"/>
  <c r="S39" i="1"/>
  <c r="V39" i="1"/>
  <c r="X39" i="1"/>
  <c r="Y39" i="1"/>
  <c r="B40" i="1"/>
  <c r="C40" i="1"/>
  <c r="I40" i="1"/>
  <c r="J40" i="1"/>
  <c r="K40" i="1"/>
  <c r="M40" i="1"/>
  <c r="P40" i="1"/>
  <c r="R40" i="1"/>
  <c r="S40" i="1"/>
  <c r="V40" i="1"/>
  <c r="X40" i="1"/>
  <c r="Y40" i="1"/>
  <c r="B41" i="1"/>
  <c r="C41" i="1"/>
  <c r="I41" i="1"/>
  <c r="J41" i="1"/>
  <c r="K41" i="1"/>
  <c r="M41" i="1"/>
  <c r="P41" i="1"/>
  <c r="R41" i="1"/>
  <c r="S41" i="1"/>
  <c r="V41" i="1"/>
  <c r="X41" i="1"/>
  <c r="Y41" i="1"/>
  <c r="B42" i="1"/>
  <c r="C42" i="1"/>
  <c r="I42" i="1"/>
  <c r="J42" i="1"/>
  <c r="K42" i="1"/>
  <c r="M42" i="1"/>
  <c r="P42" i="1"/>
  <c r="R42" i="1"/>
  <c r="S42" i="1"/>
  <c r="V42" i="1"/>
  <c r="X42" i="1"/>
  <c r="Y42" i="1"/>
  <c r="B43" i="1"/>
  <c r="C43" i="1"/>
  <c r="I43" i="1"/>
  <c r="J43" i="1"/>
  <c r="K43" i="1"/>
  <c r="M43" i="1"/>
  <c r="P43" i="1"/>
  <c r="R43" i="1"/>
  <c r="S43" i="1"/>
  <c r="V43" i="1"/>
  <c r="X43" i="1"/>
  <c r="Y43" i="1"/>
  <c r="B44" i="1"/>
  <c r="C44" i="1"/>
  <c r="I44" i="1"/>
  <c r="J44" i="1"/>
  <c r="K44" i="1"/>
  <c r="M44" i="1"/>
  <c r="P44" i="1"/>
  <c r="R44" i="1"/>
  <c r="S44" i="1"/>
  <c r="V44" i="1"/>
  <c r="X44" i="1"/>
  <c r="Y44" i="1"/>
  <c r="B45" i="1"/>
  <c r="C45" i="1"/>
  <c r="I45" i="1"/>
  <c r="J45" i="1"/>
  <c r="K45" i="1"/>
  <c r="M45" i="1"/>
  <c r="P45" i="1"/>
  <c r="R45" i="1"/>
  <c r="S45" i="1"/>
  <c r="V45" i="1"/>
  <c r="X45" i="1"/>
  <c r="Y45" i="1"/>
  <c r="B46" i="1"/>
  <c r="C46" i="1"/>
  <c r="I46" i="1"/>
  <c r="J46" i="1"/>
  <c r="K46" i="1"/>
  <c r="M46" i="1"/>
  <c r="P46" i="1"/>
  <c r="R46" i="1"/>
  <c r="S46" i="1"/>
  <c r="V46" i="1"/>
  <c r="X46" i="1"/>
  <c r="Y46" i="1"/>
  <c r="B47" i="1"/>
  <c r="C47" i="1"/>
  <c r="I47" i="1"/>
  <c r="J47" i="1"/>
  <c r="K47" i="1"/>
  <c r="M47" i="1"/>
  <c r="P47" i="1"/>
  <c r="R47" i="1"/>
  <c r="S47" i="1"/>
  <c r="V47" i="1"/>
  <c r="X47" i="1"/>
  <c r="Y47" i="1"/>
  <c r="B48" i="1"/>
  <c r="C48" i="1"/>
  <c r="I48" i="1"/>
  <c r="J48" i="1"/>
  <c r="K48" i="1"/>
  <c r="M48" i="1"/>
  <c r="P48" i="1"/>
  <c r="R48" i="1"/>
  <c r="S48" i="1"/>
  <c r="V48" i="1"/>
  <c r="X48" i="1"/>
  <c r="Y48" i="1"/>
  <c r="B49" i="1"/>
  <c r="C49" i="1"/>
  <c r="I49" i="1"/>
  <c r="J49" i="1"/>
  <c r="K49" i="1"/>
  <c r="M49" i="1"/>
  <c r="P49" i="1"/>
  <c r="R49" i="1"/>
  <c r="S49" i="1"/>
  <c r="V49" i="1"/>
  <c r="X49" i="1"/>
  <c r="Y49" i="1"/>
  <c r="B50" i="1"/>
  <c r="C50" i="1"/>
  <c r="I50" i="1"/>
  <c r="J50" i="1"/>
  <c r="K50" i="1"/>
  <c r="M50" i="1"/>
  <c r="P50" i="1"/>
  <c r="R50" i="1"/>
  <c r="S50" i="1"/>
  <c r="V50" i="1"/>
  <c r="X50" i="1"/>
  <c r="Y50" i="1"/>
  <c r="B51" i="1"/>
  <c r="C51" i="1"/>
  <c r="I51" i="1"/>
  <c r="J51" i="1"/>
  <c r="K51" i="1"/>
  <c r="M51" i="1"/>
  <c r="P51" i="1"/>
  <c r="R51" i="1"/>
  <c r="S51" i="1"/>
  <c r="V51" i="1"/>
  <c r="X51" i="1"/>
  <c r="Y51" i="1"/>
  <c r="B52" i="1"/>
  <c r="C52" i="1"/>
  <c r="I52" i="1"/>
  <c r="J52" i="1"/>
  <c r="K52" i="1"/>
  <c r="M52" i="1"/>
  <c r="P52" i="1"/>
  <c r="R52" i="1"/>
  <c r="S52" i="1"/>
  <c r="V52" i="1"/>
  <c r="X52" i="1"/>
  <c r="Y52" i="1"/>
  <c r="B53" i="1"/>
  <c r="C53" i="1"/>
  <c r="I53" i="1"/>
  <c r="J53" i="1"/>
  <c r="K53" i="1"/>
  <c r="M53" i="1"/>
  <c r="P53" i="1"/>
  <c r="R53" i="1"/>
  <c r="S53" i="1"/>
  <c r="V53" i="1"/>
  <c r="X53" i="1"/>
  <c r="Y53" i="1"/>
  <c r="B54" i="1"/>
  <c r="C54" i="1"/>
  <c r="I54" i="1"/>
  <c r="J54" i="1"/>
  <c r="K54" i="1"/>
  <c r="M54" i="1"/>
  <c r="P54" i="1"/>
  <c r="R54" i="1"/>
  <c r="S54" i="1"/>
  <c r="V54" i="1"/>
  <c r="X54" i="1"/>
  <c r="Y54" i="1"/>
  <c r="B55" i="1"/>
  <c r="C55" i="1"/>
  <c r="I55" i="1"/>
  <c r="J55" i="1"/>
  <c r="K55" i="1"/>
  <c r="M55" i="1"/>
  <c r="P55" i="1"/>
  <c r="R55" i="1"/>
  <c r="S55" i="1"/>
  <c r="V55" i="1"/>
  <c r="X55" i="1"/>
  <c r="Y55" i="1"/>
  <c r="B56" i="1"/>
  <c r="C56" i="1"/>
  <c r="I56" i="1"/>
  <c r="J56" i="1"/>
  <c r="K56" i="1"/>
  <c r="M56" i="1"/>
  <c r="P56" i="1"/>
  <c r="R56" i="1"/>
  <c r="S56" i="1"/>
  <c r="V56" i="1"/>
  <c r="X56" i="1"/>
  <c r="Y56" i="1"/>
  <c r="B57" i="1"/>
  <c r="C57" i="1"/>
  <c r="I57" i="1"/>
  <c r="J57" i="1"/>
  <c r="K57" i="1"/>
  <c r="M57" i="1"/>
  <c r="P57" i="1"/>
  <c r="R57" i="1"/>
  <c r="S57" i="1"/>
  <c r="V57" i="1"/>
  <c r="X57" i="1"/>
  <c r="Y57" i="1"/>
  <c r="B58" i="1"/>
  <c r="C58" i="1"/>
  <c r="I58" i="1"/>
  <c r="J58" i="1"/>
  <c r="K58" i="1"/>
  <c r="M58" i="1"/>
  <c r="P58" i="1"/>
  <c r="R58" i="1"/>
  <c r="S58" i="1"/>
  <c r="V58" i="1"/>
  <c r="X58" i="1"/>
  <c r="Y58" i="1"/>
  <c r="B59" i="1"/>
  <c r="C59" i="1"/>
  <c r="I59" i="1"/>
  <c r="J59" i="1"/>
  <c r="K59" i="1"/>
  <c r="M59" i="1"/>
  <c r="P59" i="1"/>
  <c r="R59" i="1"/>
  <c r="S59" i="1"/>
  <c r="V59" i="1"/>
  <c r="X59" i="1"/>
  <c r="Y59" i="1"/>
  <c r="B60" i="1"/>
  <c r="C60" i="1"/>
  <c r="I60" i="1"/>
  <c r="J60" i="1"/>
  <c r="K60" i="1"/>
  <c r="M60" i="1"/>
  <c r="P60" i="1"/>
  <c r="R60" i="1"/>
  <c r="S60" i="1"/>
  <c r="V60" i="1"/>
  <c r="X60" i="1"/>
  <c r="Y60" i="1"/>
  <c r="B61" i="1"/>
  <c r="C61" i="1"/>
  <c r="I61" i="1"/>
  <c r="J61" i="1"/>
  <c r="K61" i="1"/>
  <c r="M61" i="1"/>
  <c r="P61" i="1"/>
  <c r="R61" i="1"/>
  <c r="S61" i="1"/>
  <c r="V61" i="1"/>
  <c r="X61" i="1"/>
  <c r="Y61" i="1"/>
  <c r="B62" i="1"/>
  <c r="C62" i="1"/>
  <c r="I62" i="1"/>
  <c r="J62" i="1"/>
  <c r="K62" i="1"/>
  <c r="M62" i="1"/>
  <c r="P62" i="1"/>
  <c r="R62" i="1"/>
  <c r="S62" i="1"/>
  <c r="V62" i="1"/>
  <c r="X62" i="1"/>
  <c r="Y62" i="1"/>
  <c r="B63" i="1"/>
  <c r="C63" i="1"/>
  <c r="I63" i="1"/>
  <c r="J63" i="1"/>
  <c r="K63" i="1"/>
  <c r="M63" i="1"/>
  <c r="P63" i="1"/>
  <c r="R63" i="1"/>
  <c r="S63" i="1"/>
  <c r="V63" i="1"/>
  <c r="X63" i="1"/>
  <c r="Y63" i="1"/>
  <c r="B64" i="1"/>
  <c r="C64" i="1"/>
  <c r="I64" i="1"/>
  <c r="J64" i="1"/>
  <c r="K64" i="1"/>
  <c r="M64" i="1"/>
  <c r="P64" i="1"/>
  <c r="R64" i="1"/>
  <c r="S64" i="1"/>
  <c r="V64" i="1"/>
  <c r="X64" i="1"/>
  <c r="Y64" i="1"/>
  <c r="B65" i="1"/>
  <c r="C65" i="1"/>
  <c r="I65" i="1"/>
  <c r="J65" i="1"/>
  <c r="K65" i="1"/>
  <c r="M65" i="1"/>
  <c r="P65" i="1"/>
  <c r="R65" i="1"/>
  <c r="S65" i="1"/>
  <c r="V65" i="1"/>
  <c r="X65" i="1"/>
  <c r="Y65" i="1"/>
  <c r="B66" i="1"/>
  <c r="C66" i="1"/>
  <c r="I66" i="1"/>
  <c r="J66" i="1"/>
  <c r="K66" i="1"/>
  <c r="M66" i="1"/>
  <c r="P66" i="1"/>
  <c r="R66" i="1"/>
  <c r="S66" i="1"/>
  <c r="V66" i="1"/>
  <c r="X66" i="1"/>
  <c r="Y66" i="1"/>
  <c r="B67" i="1"/>
  <c r="C67" i="1"/>
  <c r="I67" i="1"/>
  <c r="J67" i="1"/>
  <c r="K67" i="1"/>
  <c r="M67" i="1"/>
  <c r="P67" i="1"/>
  <c r="R67" i="1"/>
  <c r="S67" i="1"/>
  <c r="V67" i="1"/>
  <c r="X67" i="1"/>
  <c r="Y67" i="1"/>
  <c r="B68" i="1"/>
  <c r="C68" i="1"/>
  <c r="I68" i="1"/>
  <c r="J68" i="1"/>
  <c r="K68" i="1"/>
  <c r="M68" i="1"/>
  <c r="P68" i="1"/>
  <c r="R68" i="1"/>
  <c r="S68" i="1"/>
  <c r="V68" i="1"/>
  <c r="X68" i="1"/>
  <c r="Y68" i="1"/>
  <c r="B69" i="1"/>
  <c r="C69" i="1"/>
  <c r="I69" i="1"/>
  <c r="J69" i="1"/>
  <c r="K69" i="1"/>
  <c r="M69" i="1"/>
  <c r="P69" i="1"/>
  <c r="R69" i="1"/>
  <c r="S69" i="1"/>
  <c r="V69" i="1"/>
  <c r="X69" i="1"/>
  <c r="Y69" i="1"/>
  <c r="B70" i="1"/>
  <c r="C70" i="1"/>
  <c r="I70" i="1"/>
  <c r="J70" i="1"/>
  <c r="K70" i="1"/>
  <c r="M70" i="1"/>
  <c r="P70" i="1"/>
  <c r="R70" i="1"/>
  <c r="S70" i="1"/>
  <c r="V70" i="1"/>
  <c r="X70" i="1"/>
  <c r="Y70" i="1"/>
  <c r="B71" i="1"/>
  <c r="C71" i="1"/>
  <c r="I71" i="1"/>
  <c r="J71" i="1"/>
  <c r="K71" i="1"/>
  <c r="M71" i="1"/>
  <c r="P71" i="1"/>
  <c r="R71" i="1"/>
  <c r="S71" i="1"/>
  <c r="V71" i="1"/>
  <c r="X71" i="1"/>
  <c r="Y71" i="1"/>
  <c r="B72" i="1"/>
  <c r="C72" i="1"/>
  <c r="I72" i="1"/>
  <c r="J72" i="1"/>
  <c r="K72" i="1"/>
  <c r="M72" i="1"/>
  <c r="P72" i="1"/>
  <c r="R72" i="1"/>
  <c r="S72" i="1"/>
  <c r="V72" i="1"/>
  <c r="X72" i="1"/>
  <c r="Y72" i="1"/>
  <c r="B73" i="1"/>
  <c r="C73" i="1"/>
  <c r="I73" i="1"/>
  <c r="J73" i="1"/>
  <c r="K73" i="1"/>
  <c r="M73" i="1"/>
  <c r="P73" i="1"/>
  <c r="R73" i="1"/>
  <c r="S73" i="1"/>
  <c r="V73" i="1"/>
  <c r="X73" i="1"/>
  <c r="Y73" i="1"/>
  <c r="B74" i="1"/>
  <c r="C74" i="1"/>
  <c r="I74" i="1"/>
  <c r="J74" i="1"/>
  <c r="K74" i="1"/>
  <c r="M74" i="1"/>
  <c r="P74" i="1"/>
  <c r="R74" i="1"/>
  <c r="S74" i="1"/>
  <c r="V74" i="1"/>
  <c r="X74" i="1"/>
  <c r="Y74" i="1"/>
  <c r="B75" i="1"/>
  <c r="C75" i="1"/>
  <c r="I75" i="1"/>
  <c r="J75" i="1"/>
  <c r="K75" i="1"/>
  <c r="M75" i="1"/>
  <c r="P75" i="1"/>
  <c r="R75" i="1"/>
  <c r="S75" i="1"/>
  <c r="V75" i="1"/>
  <c r="X75" i="1"/>
  <c r="Y75" i="1"/>
  <c r="B76" i="1"/>
  <c r="C76" i="1"/>
  <c r="I76" i="1"/>
  <c r="J76" i="1"/>
  <c r="K76" i="1"/>
  <c r="M76" i="1"/>
  <c r="P76" i="1"/>
  <c r="R76" i="1"/>
  <c r="S76" i="1"/>
  <c r="V76" i="1"/>
  <c r="X76" i="1"/>
  <c r="Y76" i="1"/>
  <c r="B77" i="1"/>
  <c r="C77" i="1"/>
  <c r="I77" i="1"/>
  <c r="J77" i="1"/>
  <c r="K77" i="1"/>
  <c r="M77" i="1"/>
  <c r="P77" i="1"/>
  <c r="R77" i="1"/>
  <c r="S77" i="1"/>
  <c r="V77" i="1"/>
  <c r="X77" i="1"/>
  <c r="Y77" i="1"/>
  <c r="B78" i="1"/>
  <c r="C78" i="1"/>
  <c r="I78" i="1"/>
  <c r="J78" i="1"/>
  <c r="K78" i="1"/>
  <c r="M78" i="1"/>
  <c r="P78" i="1"/>
  <c r="R78" i="1"/>
  <c r="S78" i="1"/>
  <c r="V78" i="1"/>
  <c r="X78" i="1"/>
  <c r="Y78" i="1"/>
  <c r="B79" i="1"/>
  <c r="C79" i="1"/>
  <c r="I79" i="1"/>
  <c r="J79" i="1"/>
  <c r="K79" i="1"/>
  <c r="M79" i="1"/>
  <c r="P79" i="1"/>
  <c r="R79" i="1"/>
  <c r="S79" i="1"/>
  <c r="V79" i="1"/>
  <c r="X79" i="1"/>
  <c r="Y79" i="1"/>
  <c r="B80" i="1"/>
  <c r="C80" i="1"/>
  <c r="I80" i="1"/>
  <c r="J80" i="1"/>
  <c r="K80" i="1"/>
  <c r="M80" i="1"/>
  <c r="P80" i="1"/>
  <c r="R80" i="1"/>
  <c r="S80" i="1"/>
  <c r="V80" i="1"/>
  <c r="X80" i="1"/>
  <c r="Y80" i="1"/>
  <c r="B81" i="1"/>
  <c r="C81" i="1"/>
  <c r="I81" i="1"/>
  <c r="J81" i="1"/>
  <c r="K81" i="1"/>
  <c r="M81" i="1"/>
  <c r="P81" i="1"/>
  <c r="R81" i="1"/>
  <c r="S81" i="1"/>
  <c r="V81" i="1"/>
  <c r="X81" i="1"/>
  <c r="Y81" i="1"/>
  <c r="B82" i="1"/>
  <c r="C82" i="1"/>
  <c r="I82" i="1"/>
  <c r="J82" i="1"/>
  <c r="K82" i="1"/>
  <c r="M82" i="1"/>
  <c r="P82" i="1"/>
  <c r="R82" i="1"/>
  <c r="S82" i="1"/>
  <c r="V82" i="1"/>
  <c r="X82" i="1"/>
  <c r="Y82" i="1"/>
  <c r="B83" i="1"/>
  <c r="C83" i="1"/>
  <c r="I83" i="1"/>
  <c r="J83" i="1"/>
  <c r="K83" i="1"/>
  <c r="M83" i="1"/>
  <c r="P83" i="1"/>
  <c r="R83" i="1"/>
  <c r="S83" i="1"/>
  <c r="V83" i="1"/>
  <c r="X83" i="1"/>
  <c r="Y83" i="1"/>
  <c r="B84" i="1"/>
  <c r="C84" i="1"/>
  <c r="I84" i="1"/>
  <c r="J84" i="1"/>
  <c r="K84" i="1"/>
  <c r="M84" i="1"/>
  <c r="P84" i="1"/>
  <c r="R84" i="1"/>
  <c r="S84" i="1"/>
  <c r="V84" i="1"/>
  <c r="X84" i="1"/>
  <c r="Y84" i="1"/>
  <c r="B85" i="1"/>
  <c r="C85" i="1"/>
  <c r="I85" i="1"/>
  <c r="J85" i="1"/>
  <c r="K85" i="1"/>
  <c r="M85" i="1"/>
  <c r="P85" i="1"/>
  <c r="R85" i="1"/>
  <c r="S85" i="1"/>
  <c r="V85" i="1"/>
  <c r="X85" i="1"/>
  <c r="Y85" i="1"/>
  <c r="B86" i="1"/>
  <c r="C86" i="1"/>
  <c r="I86" i="1"/>
  <c r="J86" i="1"/>
  <c r="K86" i="1"/>
  <c r="M86" i="1"/>
  <c r="P86" i="1"/>
  <c r="R86" i="1"/>
  <c r="S86" i="1"/>
  <c r="V86" i="1"/>
  <c r="X86" i="1"/>
  <c r="Y86" i="1"/>
  <c r="B87" i="1"/>
  <c r="C87" i="1"/>
  <c r="I87" i="1"/>
  <c r="J87" i="1"/>
  <c r="K87" i="1"/>
  <c r="M87" i="1"/>
  <c r="P87" i="1"/>
  <c r="R87" i="1"/>
  <c r="S87" i="1"/>
  <c r="V87" i="1"/>
  <c r="X87" i="1"/>
  <c r="Y87" i="1"/>
  <c r="B88" i="1"/>
  <c r="C88" i="1"/>
  <c r="I88" i="1"/>
  <c r="J88" i="1"/>
  <c r="K88" i="1"/>
  <c r="M88" i="1"/>
  <c r="P88" i="1"/>
  <c r="R88" i="1"/>
  <c r="S88" i="1"/>
  <c r="V88" i="1"/>
  <c r="X88" i="1"/>
  <c r="Y88" i="1"/>
  <c r="B89" i="1"/>
  <c r="C89" i="1"/>
  <c r="I89" i="1"/>
  <c r="J89" i="1"/>
  <c r="K89" i="1"/>
  <c r="M89" i="1"/>
  <c r="P89" i="1"/>
  <c r="R89" i="1"/>
  <c r="S89" i="1"/>
  <c r="V89" i="1"/>
  <c r="X89" i="1"/>
  <c r="Y89" i="1"/>
  <c r="B90" i="1"/>
  <c r="C90" i="1"/>
  <c r="I90" i="1"/>
  <c r="J90" i="1"/>
  <c r="K90" i="1"/>
  <c r="M90" i="1"/>
  <c r="P90" i="1"/>
  <c r="R90" i="1"/>
  <c r="S90" i="1"/>
  <c r="V90" i="1"/>
  <c r="X90" i="1"/>
  <c r="Y90" i="1"/>
  <c r="B91" i="1"/>
  <c r="C91" i="1"/>
  <c r="I91" i="1"/>
  <c r="J91" i="1"/>
  <c r="K91" i="1"/>
  <c r="M91" i="1"/>
  <c r="P91" i="1"/>
  <c r="R91" i="1"/>
  <c r="S91" i="1"/>
  <c r="V91" i="1"/>
  <c r="X91" i="1"/>
  <c r="Y91" i="1"/>
  <c r="B92" i="1"/>
  <c r="C92" i="1"/>
  <c r="I92" i="1"/>
  <c r="J92" i="1"/>
  <c r="K92" i="1"/>
  <c r="M92" i="1"/>
  <c r="P92" i="1"/>
  <c r="R92" i="1"/>
  <c r="S92" i="1"/>
  <c r="V92" i="1"/>
  <c r="X92" i="1"/>
  <c r="Y92" i="1"/>
  <c r="B93" i="1"/>
  <c r="C93" i="1"/>
  <c r="I93" i="1"/>
  <c r="J93" i="1"/>
  <c r="K93" i="1"/>
  <c r="M93" i="1"/>
  <c r="P93" i="1"/>
  <c r="R93" i="1"/>
  <c r="S93" i="1"/>
  <c r="V93" i="1"/>
  <c r="X93" i="1"/>
  <c r="Y93" i="1"/>
  <c r="B94" i="1"/>
  <c r="C94" i="1"/>
  <c r="I94" i="1"/>
  <c r="J94" i="1"/>
  <c r="K94" i="1"/>
  <c r="M94" i="1"/>
  <c r="P94" i="1"/>
  <c r="R94" i="1"/>
  <c r="S94" i="1"/>
  <c r="V94" i="1"/>
  <c r="X94" i="1"/>
  <c r="Y94" i="1"/>
  <c r="B95" i="1"/>
  <c r="C95" i="1"/>
  <c r="I95" i="1"/>
  <c r="J95" i="1"/>
  <c r="K95" i="1"/>
  <c r="M95" i="1"/>
  <c r="P95" i="1"/>
  <c r="R95" i="1"/>
  <c r="S95" i="1"/>
  <c r="V95" i="1"/>
  <c r="X95" i="1"/>
  <c r="Y95" i="1"/>
  <c r="B96" i="1"/>
  <c r="C96" i="1"/>
  <c r="I96" i="1"/>
  <c r="J96" i="1"/>
  <c r="K96" i="1"/>
  <c r="M96" i="1"/>
  <c r="P96" i="1"/>
  <c r="R96" i="1"/>
  <c r="S96" i="1"/>
  <c r="V96" i="1"/>
  <c r="X96" i="1"/>
  <c r="Y96" i="1"/>
  <c r="B97" i="1"/>
  <c r="C97" i="1"/>
  <c r="I97" i="1"/>
  <c r="J97" i="1"/>
  <c r="K97" i="1"/>
  <c r="M97" i="1"/>
  <c r="P97" i="1"/>
  <c r="R97" i="1"/>
  <c r="S97" i="1"/>
  <c r="V97" i="1"/>
  <c r="X97" i="1"/>
  <c r="Y97" i="1"/>
  <c r="B98" i="1"/>
  <c r="C98" i="1"/>
  <c r="I98" i="1"/>
  <c r="J98" i="1"/>
  <c r="K98" i="1"/>
  <c r="M98" i="1"/>
  <c r="P98" i="1"/>
  <c r="R98" i="1"/>
  <c r="S98" i="1"/>
  <c r="V98" i="1"/>
  <c r="X98" i="1"/>
  <c r="Y98" i="1"/>
  <c r="B99" i="1"/>
  <c r="C99" i="1"/>
  <c r="I99" i="1"/>
  <c r="J99" i="1"/>
  <c r="K99" i="1"/>
  <c r="M99" i="1"/>
  <c r="P99" i="1"/>
  <c r="R99" i="1"/>
  <c r="S99" i="1"/>
  <c r="V99" i="1"/>
  <c r="X99" i="1"/>
  <c r="Y99" i="1"/>
  <c r="B100" i="1"/>
  <c r="C100" i="1"/>
  <c r="I100" i="1"/>
  <c r="J100" i="1"/>
  <c r="K100" i="1"/>
  <c r="M100" i="1"/>
  <c r="P100" i="1"/>
  <c r="R100" i="1"/>
  <c r="S100" i="1"/>
  <c r="V100" i="1"/>
  <c r="X100" i="1"/>
  <c r="Y100" i="1"/>
  <c r="B101" i="1"/>
  <c r="C101" i="1"/>
  <c r="I101" i="1"/>
  <c r="J101" i="1"/>
  <c r="K101" i="1"/>
  <c r="M101" i="1"/>
  <c r="P101" i="1"/>
  <c r="R101" i="1"/>
  <c r="S101" i="1"/>
  <c r="V101" i="1"/>
  <c r="X101" i="1"/>
  <c r="Y101" i="1"/>
  <c r="B102" i="1"/>
  <c r="C102" i="1"/>
  <c r="I102" i="1"/>
  <c r="J102" i="1"/>
  <c r="K102" i="1"/>
  <c r="M102" i="1"/>
  <c r="P102" i="1"/>
  <c r="R102" i="1"/>
  <c r="S102" i="1"/>
  <c r="V102" i="1"/>
  <c r="X102" i="1"/>
  <c r="Y102" i="1"/>
  <c r="B103" i="1"/>
  <c r="C103" i="1"/>
  <c r="I103" i="1"/>
  <c r="J103" i="1"/>
  <c r="K103" i="1"/>
  <c r="M103" i="1"/>
  <c r="P103" i="1"/>
  <c r="R103" i="1"/>
  <c r="S103" i="1"/>
  <c r="V103" i="1"/>
  <c r="X103" i="1"/>
  <c r="Y103" i="1"/>
  <c r="B104" i="1"/>
  <c r="C104" i="1"/>
  <c r="I104" i="1"/>
  <c r="J104" i="1"/>
  <c r="K104" i="1"/>
  <c r="M104" i="1"/>
  <c r="P104" i="1"/>
  <c r="R104" i="1"/>
  <c r="S104" i="1"/>
  <c r="V104" i="1"/>
  <c r="X104" i="1"/>
  <c r="Y104" i="1"/>
  <c r="B105" i="1"/>
  <c r="C105" i="1"/>
  <c r="I105" i="1"/>
  <c r="J105" i="1"/>
  <c r="K105" i="1"/>
  <c r="M105" i="1"/>
  <c r="P105" i="1"/>
  <c r="R105" i="1"/>
  <c r="S105" i="1"/>
  <c r="V105" i="1"/>
  <c r="X105" i="1"/>
  <c r="Y105" i="1"/>
  <c r="B106" i="1"/>
  <c r="C106" i="1"/>
  <c r="I106" i="1"/>
  <c r="J106" i="1"/>
  <c r="K106" i="1"/>
  <c r="M106" i="1"/>
  <c r="P106" i="1"/>
  <c r="R106" i="1"/>
  <c r="S106" i="1"/>
  <c r="V106" i="1"/>
  <c r="X106" i="1"/>
  <c r="Y106" i="1"/>
  <c r="B107" i="1"/>
  <c r="C107" i="1"/>
  <c r="I107" i="1"/>
  <c r="J107" i="1"/>
  <c r="K107" i="1"/>
  <c r="M107" i="1"/>
  <c r="P107" i="1"/>
  <c r="R107" i="1"/>
  <c r="S107" i="1"/>
  <c r="V107" i="1"/>
  <c r="X107" i="1"/>
  <c r="Y107" i="1"/>
  <c r="B108" i="1"/>
  <c r="C108" i="1"/>
  <c r="I108" i="1"/>
  <c r="J108" i="1"/>
  <c r="K108" i="1"/>
  <c r="M108" i="1"/>
  <c r="P108" i="1"/>
  <c r="R108" i="1"/>
  <c r="S108" i="1"/>
  <c r="V108" i="1"/>
  <c r="X108" i="1"/>
  <c r="Y108" i="1"/>
  <c r="B109" i="1"/>
  <c r="C109" i="1"/>
  <c r="I109" i="1"/>
  <c r="J109" i="1"/>
  <c r="K109" i="1"/>
  <c r="M109" i="1"/>
  <c r="P109" i="1"/>
  <c r="R109" i="1"/>
  <c r="S109" i="1"/>
  <c r="V109" i="1"/>
  <c r="X109" i="1"/>
  <c r="Y109" i="1"/>
  <c r="B110" i="1"/>
  <c r="C110" i="1"/>
  <c r="I110" i="1"/>
  <c r="J110" i="1"/>
  <c r="K110" i="1"/>
  <c r="M110" i="1"/>
  <c r="P110" i="1"/>
  <c r="R110" i="1"/>
  <c r="S110" i="1"/>
  <c r="V110" i="1"/>
  <c r="X110" i="1"/>
  <c r="Y110" i="1"/>
  <c r="B111" i="1"/>
  <c r="C111" i="1"/>
  <c r="I111" i="1"/>
  <c r="J111" i="1"/>
  <c r="K111" i="1"/>
  <c r="M111" i="1"/>
  <c r="P111" i="1"/>
  <c r="R111" i="1"/>
  <c r="S111" i="1"/>
  <c r="V111" i="1"/>
  <c r="X111" i="1"/>
  <c r="Y111" i="1"/>
  <c r="B112" i="1"/>
  <c r="C112" i="1"/>
  <c r="I112" i="1"/>
  <c r="J112" i="1"/>
  <c r="K112" i="1"/>
  <c r="M112" i="1"/>
  <c r="P112" i="1"/>
  <c r="R112" i="1"/>
  <c r="S112" i="1"/>
  <c r="V112" i="1"/>
  <c r="X112" i="1"/>
  <c r="Y112" i="1"/>
  <c r="B113" i="1"/>
  <c r="C113" i="1"/>
  <c r="I113" i="1"/>
  <c r="J113" i="1"/>
  <c r="K113" i="1"/>
  <c r="M113" i="1"/>
  <c r="P113" i="1"/>
  <c r="R113" i="1"/>
  <c r="S113" i="1"/>
  <c r="V113" i="1"/>
  <c r="X113" i="1"/>
  <c r="Y113" i="1"/>
  <c r="B114" i="1"/>
  <c r="C114" i="1"/>
  <c r="I114" i="1"/>
  <c r="J114" i="1"/>
  <c r="K114" i="1"/>
  <c r="M114" i="1"/>
  <c r="P114" i="1"/>
  <c r="R114" i="1"/>
  <c r="S114" i="1"/>
  <c r="V114" i="1"/>
  <c r="X114" i="1"/>
  <c r="Y114" i="1"/>
  <c r="B115" i="1"/>
  <c r="C115" i="1"/>
  <c r="I115" i="1"/>
  <c r="J115" i="1"/>
  <c r="K115" i="1"/>
  <c r="M115" i="1"/>
  <c r="P115" i="1"/>
  <c r="R115" i="1"/>
  <c r="S115" i="1"/>
  <c r="V115" i="1"/>
  <c r="X115" i="1"/>
  <c r="Y115" i="1"/>
  <c r="B116" i="1"/>
  <c r="C116" i="1"/>
  <c r="I116" i="1"/>
  <c r="J116" i="1"/>
  <c r="K116" i="1"/>
  <c r="M116" i="1"/>
  <c r="P116" i="1"/>
  <c r="R116" i="1"/>
  <c r="S116" i="1"/>
  <c r="V116" i="1"/>
  <c r="X116" i="1"/>
  <c r="Y116" i="1"/>
  <c r="B117" i="1"/>
  <c r="C117" i="1"/>
  <c r="I117" i="1"/>
  <c r="J117" i="1"/>
  <c r="K117" i="1"/>
  <c r="M117" i="1"/>
  <c r="P117" i="1"/>
  <c r="R117" i="1"/>
  <c r="S117" i="1"/>
  <c r="V117" i="1"/>
  <c r="X117" i="1"/>
  <c r="Y117" i="1"/>
  <c r="B118" i="1"/>
  <c r="C118" i="1"/>
  <c r="I118" i="1"/>
  <c r="J118" i="1"/>
  <c r="K118" i="1"/>
  <c r="M118" i="1"/>
  <c r="P118" i="1"/>
  <c r="R118" i="1"/>
  <c r="S118" i="1"/>
  <c r="V118" i="1"/>
  <c r="X118" i="1"/>
  <c r="Y118" i="1"/>
  <c r="B119" i="1"/>
  <c r="C119" i="1"/>
  <c r="I119" i="1"/>
  <c r="J119" i="1"/>
  <c r="K119" i="1"/>
  <c r="M119" i="1"/>
  <c r="P119" i="1"/>
  <c r="R119" i="1"/>
  <c r="S119" i="1"/>
  <c r="V119" i="1"/>
  <c r="X119" i="1"/>
  <c r="Y119" i="1"/>
  <c r="B120" i="1"/>
  <c r="C120" i="1"/>
  <c r="I120" i="1"/>
  <c r="J120" i="1"/>
  <c r="K120" i="1"/>
  <c r="M120" i="1"/>
  <c r="P120" i="1"/>
  <c r="R120" i="1"/>
  <c r="S120" i="1"/>
  <c r="V120" i="1"/>
  <c r="X120" i="1"/>
  <c r="Y120" i="1"/>
  <c r="B121" i="1"/>
  <c r="C121" i="1"/>
  <c r="I121" i="1"/>
  <c r="J121" i="1"/>
  <c r="K121" i="1"/>
  <c r="M121" i="1"/>
  <c r="P121" i="1"/>
  <c r="R121" i="1"/>
  <c r="S121" i="1"/>
  <c r="V121" i="1"/>
  <c r="X121" i="1"/>
  <c r="Y121" i="1"/>
  <c r="B122" i="1"/>
  <c r="C122" i="1"/>
  <c r="I122" i="1"/>
  <c r="J122" i="1"/>
  <c r="K122" i="1"/>
  <c r="M122" i="1"/>
  <c r="P122" i="1"/>
  <c r="R122" i="1"/>
  <c r="S122" i="1"/>
  <c r="V122" i="1"/>
  <c r="X122" i="1"/>
  <c r="Y122" i="1"/>
  <c r="B123" i="1"/>
  <c r="C123" i="1"/>
  <c r="I123" i="1"/>
  <c r="J123" i="1"/>
  <c r="K123" i="1"/>
  <c r="M123" i="1"/>
  <c r="P123" i="1"/>
  <c r="R123" i="1"/>
  <c r="S123" i="1"/>
  <c r="V123" i="1"/>
  <c r="X123" i="1"/>
  <c r="Y123" i="1"/>
  <c r="B124" i="1"/>
  <c r="C124" i="1"/>
  <c r="I124" i="1"/>
  <c r="J124" i="1"/>
  <c r="K124" i="1"/>
  <c r="M124" i="1"/>
  <c r="P124" i="1"/>
  <c r="R124" i="1"/>
  <c r="S124" i="1"/>
  <c r="V124" i="1"/>
  <c r="X124" i="1"/>
  <c r="Y124" i="1"/>
  <c r="B125" i="1"/>
  <c r="C125" i="1"/>
  <c r="I125" i="1"/>
  <c r="J125" i="1"/>
  <c r="K125" i="1"/>
  <c r="M125" i="1"/>
  <c r="P125" i="1"/>
  <c r="R125" i="1"/>
  <c r="S125" i="1"/>
  <c r="V125" i="1"/>
  <c r="X125" i="1"/>
  <c r="Y125" i="1"/>
  <c r="B126" i="1"/>
  <c r="C126" i="1"/>
  <c r="I126" i="1"/>
  <c r="J126" i="1"/>
  <c r="K126" i="1"/>
  <c r="M126" i="1"/>
  <c r="P126" i="1"/>
  <c r="R126" i="1"/>
  <c r="S126" i="1"/>
  <c r="V126" i="1"/>
  <c r="X126" i="1"/>
  <c r="Y126" i="1"/>
  <c r="B127" i="1"/>
  <c r="C127" i="1"/>
  <c r="I127" i="1"/>
  <c r="J127" i="1"/>
  <c r="K127" i="1"/>
  <c r="M127" i="1"/>
  <c r="P127" i="1"/>
  <c r="R127" i="1"/>
  <c r="S127" i="1"/>
  <c r="V127" i="1"/>
  <c r="X127" i="1"/>
  <c r="Y127" i="1"/>
  <c r="B128" i="1"/>
  <c r="C128" i="1"/>
  <c r="I128" i="1"/>
  <c r="J128" i="1"/>
  <c r="K128" i="1"/>
  <c r="M128" i="1"/>
  <c r="P128" i="1"/>
  <c r="R128" i="1"/>
  <c r="S128" i="1"/>
  <c r="V128" i="1"/>
  <c r="X128" i="1"/>
  <c r="Y128" i="1"/>
  <c r="B129" i="1"/>
  <c r="C129" i="1"/>
  <c r="I129" i="1"/>
  <c r="J129" i="1"/>
  <c r="K129" i="1"/>
  <c r="M129" i="1"/>
  <c r="P129" i="1"/>
  <c r="R129" i="1"/>
  <c r="S129" i="1"/>
  <c r="V129" i="1"/>
  <c r="X129" i="1"/>
  <c r="Y129" i="1"/>
  <c r="B130" i="1"/>
  <c r="C130" i="1"/>
  <c r="I130" i="1"/>
  <c r="J130" i="1"/>
  <c r="K130" i="1"/>
  <c r="M130" i="1"/>
  <c r="P130" i="1"/>
  <c r="R130" i="1"/>
  <c r="S130" i="1"/>
  <c r="V130" i="1"/>
  <c r="X130" i="1"/>
  <c r="Y130" i="1"/>
  <c r="B131" i="1"/>
  <c r="C131" i="1"/>
  <c r="I131" i="1"/>
  <c r="J131" i="1"/>
  <c r="K131" i="1"/>
  <c r="M131" i="1"/>
  <c r="P131" i="1"/>
  <c r="R131" i="1"/>
  <c r="S131" i="1"/>
  <c r="V131" i="1"/>
  <c r="X131" i="1"/>
  <c r="Y131" i="1"/>
  <c r="B132" i="1"/>
  <c r="C132" i="1"/>
  <c r="I132" i="1"/>
  <c r="J132" i="1"/>
  <c r="K132" i="1"/>
  <c r="M132" i="1"/>
  <c r="P132" i="1"/>
  <c r="R132" i="1"/>
  <c r="S132" i="1"/>
  <c r="V132" i="1"/>
  <c r="X132" i="1"/>
  <c r="Y132" i="1"/>
  <c r="B133" i="1"/>
  <c r="C133" i="1"/>
  <c r="I133" i="1"/>
  <c r="J133" i="1"/>
  <c r="K133" i="1"/>
  <c r="M133" i="1"/>
  <c r="P133" i="1"/>
  <c r="R133" i="1"/>
  <c r="S133" i="1"/>
  <c r="V133" i="1"/>
  <c r="X133" i="1"/>
  <c r="Y133" i="1"/>
  <c r="B134" i="1"/>
  <c r="C134" i="1"/>
  <c r="I134" i="1"/>
  <c r="J134" i="1"/>
  <c r="K134" i="1"/>
  <c r="M134" i="1"/>
  <c r="P134" i="1"/>
  <c r="R134" i="1"/>
  <c r="S134" i="1"/>
  <c r="V134" i="1"/>
  <c r="X134" i="1"/>
  <c r="Y134" i="1"/>
  <c r="B135" i="1"/>
  <c r="C135" i="1"/>
  <c r="I135" i="1"/>
  <c r="J135" i="1"/>
  <c r="K135" i="1"/>
  <c r="M135" i="1"/>
  <c r="P135" i="1"/>
  <c r="R135" i="1"/>
  <c r="S135" i="1"/>
  <c r="V135" i="1"/>
  <c r="X135" i="1"/>
  <c r="Y135" i="1"/>
  <c r="B136" i="1"/>
  <c r="C136" i="1"/>
  <c r="I136" i="1"/>
  <c r="J136" i="1"/>
  <c r="K136" i="1"/>
  <c r="M136" i="1"/>
  <c r="P136" i="1"/>
  <c r="R136" i="1"/>
  <c r="S136" i="1"/>
  <c r="V136" i="1"/>
  <c r="X136" i="1"/>
  <c r="Y136" i="1"/>
  <c r="B137" i="1"/>
  <c r="C137" i="1"/>
  <c r="I137" i="1"/>
  <c r="J137" i="1"/>
  <c r="K137" i="1"/>
  <c r="M137" i="1"/>
  <c r="P137" i="1"/>
  <c r="R137" i="1"/>
  <c r="S137" i="1"/>
  <c r="V137" i="1"/>
  <c r="X137" i="1"/>
  <c r="Y137" i="1"/>
  <c r="B138" i="1"/>
  <c r="C138" i="1"/>
  <c r="I138" i="1"/>
  <c r="J138" i="1"/>
  <c r="K138" i="1"/>
  <c r="M138" i="1"/>
  <c r="P138" i="1"/>
  <c r="R138" i="1"/>
  <c r="S138" i="1"/>
  <c r="V138" i="1"/>
  <c r="X138" i="1"/>
  <c r="Y138" i="1"/>
  <c r="B139" i="1"/>
  <c r="C139" i="1"/>
  <c r="I139" i="1"/>
  <c r="J139" i="1"/>
  <c r="K139" i="1"/>
  <c r="M139" i="1"/>
  <c r="P139" i="1"/>
  <c r="R139" i="1"/>
  <c r="S139" i="1"/>
  <c r="V139" i="1"/>
  <c r="X139" i="1"/>
  <c r="Y139" i="1"/>
  <c r="B140" i="1"/>
  <c r="C140" i="1"/>
  <c r="I140" i="1"/>
  <c r="J140" i="1"/>
  <c r="K140" i="1"/>
  <c r="M140" i="1"/>
  <c r="P140" i="1"/>
  <c r="R140" i="1"/>
  <c r="S140" i="1"/>
  <c r="V140" i="1"/>
  <c r="X140" i="1"/>
  <c r="Y140" i="1"/>
  <c r="B141" i="1"/>
  <c r="C141" i="1"/>
  <c r="I141" i="1"/>
  <c r="J141" i="1"/>
  <c r="K141" i="1"/>
  <c r="M141" i="1"/>
  <c r="P141" i="1"/>
  <c r="R141" i="1"/>
  <c r="S141" i="1"/>
  <c r="V141" i="1"/>
  <c r="X141" i="1"/>
  <c r="Y141" i="1"/>
  <c r="B142" i="1"/>
  <c r="C142" i="1"/>
  <c r="I142" i="1"/>
  <c r="J142" i="1"/>
  <c r="K142" i="1"/>
  <c r="M142" i="1"/>
  <c r="P142" i="1"/>
  <c r="R142" i="1"/>
  <c r="S142" i="1"/>
  <c r="V142" i="1"/>
  <c r="X142" i="1"/>
  <c r="Y142" i="1"/>
  <c r="B143" i="1"/>
  <c r="C143" i="1"/>
  <c r="I143" i="1"/>
  <c r="J143" i="1"/>
  <c r="K143" i="1"/>
  <c r="M143" i="1"/>
  <c r="P143" i="1"/>
  <c r="R143" i="1"/>
  <c r="S143" i="1"/>
  <c r="V143" i="1"/>
  <c r="X143" i="1"/>
  <c r="Y143" i="1"/>
  <c r="B144" i="1"/>
  <c r="C144" i="1"/>
  <c r="I144" i="1"/>
  <c r="J144" i="1"/>
  <c r="K144" i="1"/>
  <c r="M144" i="1"/>
  <c r="P144" i="1"/>
  <c r="R144" i="1"/>
  <c r="S144" i="1"/>
  <c r="V144" i="1"/>
  <c r="X144" i="1"/>
  <c r="Y144" i="1"/>
  <c r="B145" i="1"/>
  <c r="C145" i="1"/>
  <c r="I145" i="1"/>
  <c r="J145" i="1"/>
  <c r="K145" i="1"/>
  <c r="M145" i="1"/>
  <c r="P145" i="1"/>
  <c r="R145" i="1"/>
  <c r="S145" i="1"/>
  <c r="V145" i="1"/>
  <c r="X145" i="1"/>
  <c r="Y145" i="1"/>
  <c r="B146" i="1"/>
  <c r="C146" i="1"/>
  <c r="I146" i="1"/>
  <c r="J146" i="1"/>
  <c r="K146" i="1"/>
  <c r="M146" i="1"/>
  <c r="P146" i="1"/>
  <c r="R146" i="1"/>
  <c r="S146" i="1"/>
  <c r="V146" i="1"/>
  <c r="X146" i="1"/>
  <c r="Y146" i="1"/>
  <c r="B147" i="1"/>
  <c r="C147" i="1"/>
  <c r="I147" i="1"/>
  <c r="J147" i="1"/>
  <c r="K147" i="1"/>
  <c r="M147" i="1"/>
  <c r="P147" i="1"/>
  <c r="R147" i="1"/>
  <c r="S147" i="1"/>
  <c r="V147" i="1"/>
  <c r="X147" i="1"/>
  <c r="Y147" i="1"/>
  <c r="B148" i="1"/>
  <c r="C148" i="1"/>
  <c r="I148" i="1"/>
  <c r="J148" i="1"/>
  <c r="K148" i="1"/>
  <c r="M148" i="1"/>
  <c r="P148" i="1"/>
  <c r="R148" i="1"/>
  <c r="S148" i="1"/>
  <c r="V148" i="1"/>
  <c r="X148" i="1"/>
  <c r="Y148" i="1"/>
  <c r="B149" i="1"/>
  <c r="C149" i="1"/>
  <c r="I149" i="1"/>
  <c r="J149" i="1"/>
  <c r="K149" i="1"/>
  <c r="M149" i="1"/>
  <c r="P149" i="1"/>
  <c r="R149" i="1"/>
  <c r="S149" i="1"/>
  <c r="V149" i="1"/>
  <c r="X149" i="1"/>
  <c r="Y149" i="1"/>
  <c r="B150" i="1"/>
  <c r="C150" i="1"/>
  <c r="I150" i="1"/>
  <c r="J150" i="1"/>
  <c r="K150" i="1"/>
  <c r="M150" i="1"/>
  <c r="P150" i="1"/>
  <c r="R150" i="1"/>
  <c r="S150" i="1"/>
  <c r="V150" i="1"/>
  <c r="X150" i="1"/>
  <c r="Y150" i="1"/>
  <c r="B151" i="1"/>
  <c r="C151" i="1"/>
  <c r="I151" i="1"/>
  <c r="J151" i="1"/>
  <c r="K151" i="1"/>
  <c r="M151" i="1"/>
  <c r="P151" i="1"/>
  <c r="R151" i="1"/>
  <c r="S151" i="1"/>
  <c r="V151" i="1"/>
  <c r="X151" i="1"/>
  <c r="Y151" i="1"/>
  <c r="B152" i="1"/>
  <c r="C152" i="1"/>
  <c r="I152" i="1"/>
  <c r="J152" i="1"/>
  <c r="K152" i="1"/>
  <c r="M152" i="1"/>
  <c r="P152" i="1"/>
  <c r="R152" i="1"/>
  <c r="S152" i="1"/>
  <c r="V152" i="1"/>
  <c r="X152" i="1"/>
  <c r="Y152" i="1"/>
  <c r="B153" i="1"/>
  <c r="C153" i="1"/>
  <c r="I153" i="1"/>
  <c r="J153" i="1"/>
  <c r="K153" i="1"/>
  <c r="M153" i="1"/>
  <c r="P153" i="1"/>
  <c r="R153" i="1"/>
  <c r="S153" i="1"/>
  <c r="V153" i="1"/>
  <c r="X153" i="1"/>
  <c r="Y153" i="1"/>
  <c r="B154" i="1"/>
  <c r="C154" i="1"/>
  <c r="I154" i="1"/>
  <c r="J154" i="1"/>
  <c r="K154" i="1"/>
  <c r="M154" i="1"/>
  <c r="P154" i="1"/>
  <c r="R154" i="1"/>
  <c r="S154" i="1"/>
  <c r="V154" i="1"/>
  <c r="X154" i="1"/>
  <c r="Y154" i="1"/>
  <c r="B155" i="1"/>
  <c r="C155" i="1"/>
  <c r="I155" i="1"/>
  <c r="J155" i="1"/>
  <c r="K155" i="1"/>
  <c r="M155" i="1"/>
  <c r="P155" i="1"/>
  <c r="R155" i="1"/>
  <c r="S155" i="1"/>
  <c r="V155" i="1"/>
  <c r="X155" i="1"/>
  <c r="Y155" i="1"/>
  <c r="B156" i="1"/>
  <c r="C156" i="1"/>
  <c r="I156" i="1"/>
  <c r="J156" i="1"/>
  <c r="K156" i="1"/>
  <c r="M156" i="1"/>
  <c r="P156" i="1"/>
  <c r="R156" i="1"/>
  <c r="S156" i="1"/>
  <c r="V156" i="1"/>
  <c r="X156" i="1"/>
  <c r="Y156" i="1"/>
  <c r="B157" i="1"/>
  <c r="C157" i="1"/>
  <c r="I157" i="1"/>
  <c r="J157" i="1"/>
  <c r="K157" i="1"/>
  <c r="M157" i="1"/>
  <c r="P157" i="1"/>
  <c r="R157" i="1"/>
  <c r="S157" i="1"/>
  <c r="V157" i="1"/>
  <c r="X157" i="1"/>
  <c r="Y157" i="1"/>
  <c r="B158" i="1"/>
  <c r="C158" i="1"/>
  <c r="I158" i="1"/>
  <c r="J158" i="1"/>
  <c r="K158" i="1"/>
  <c r="M158" i="1"/>
  <c r="P158" i="1"/>
  <c r="R158" i="1"/>
  <c r="S158" i="1"/>
  <c r="V158" i="1"/>
  <c r="X158" i="1"/>
  <c r="Y158" i="1"/>
  <c r="B159" i="1"/>
  <c r="C159" i="1"/>
  <c r="I159" i="1"/>
  <c r="J159" i="1"/>
  <c r="K159" i="1"/>
  <c r="M159" i="1"/>
  <c r="P159" i="1"/>
  <c r="R159" i="1"/>
  <c r="S159" i="1"/>
  <c r="V159" i="1"/>
  <c r="X159" i="1"/>
  <c r="Y159" i="1"/>
  <c r="B160" i="1"/>
  <c r="C160" i="1"/>
  <c r="I160" i="1"/>
  <c r="J160" i="1"/>
  <c r="K160" i="1"/>
  <c r="M160" i="1"/>
  <c r="P160" i="1"/>
  <c r="R160" i="1"/>
  <c r="S160" i="1"/>
  <c r="V160" i="1"/>
  <c r="X160" i="1"/>
  <c r="Y160" i="1"/>
  <c r="B161" i="1"/>
  <c r="C161" i="1"/>
  <c r="I161" i="1"/>
  <c r="J161" i="1"/>
  <c r="K161" i="1"/>
  <c r="M161" i="1"/>
  <c r="P161" i="1"/>
  <c r="R161" i="1"/>
  <c r="S161" i="1"/>
  <c r="V161" i="1"/>
  <c r="X161" i="1"/>
  <c r="Y161" i="1"/>
  <c r="B162" i="1"/>
  <c r="C162" i="1"/>
  <c r="I162" i="1"/>
  <c r="J162" i="1"/>
  <c r="K162" i="1"/>
  <c r="M162" i="1"/>
  <c r="P162" i="1"/>
  <c r="R162" i="1"/>
  <c r="S162" i="1"/>
  <c r="V162" i="1"/>
  <c r="X162" i="1"/>
  <c r="Y162" i="1"/>
  <c r="B163" i="1"/>
  <c r="C163" i="1"/>
  <c r="I163" i="1"/>
  <c r="J163" i="1"/>
  <c r="K163" i="1"/>
  <c r="M163" i="1"/>
  <c r="P163" i="1"/>
  <c r="R163" i="1"/>
  <c r="S163" i="1"/>
  <c r="V163" i="1"/>
  <c r="X163" i="1"/>
  <c r="Y163" i="1"/>
  <c r="B164" i="1"/>
  <c r="C164" i="1"/>
  <c r="I164" i="1"/>
  <c r="J164" i="1"/>
  <c r="K164" i="1"/>
  <c r="M164" i="1"/>
  <c r="P164" i="1"/>
  <c r="R164" i="1"/>
  <c r="S164" i="1"/>
  <c r="V164" i="1"/>
  <c r="X164" i="1"/>
  <c r="Y164" i="1"/>
  <c r="B165" i="1"/>
  <c r="C165" i="1"/>
  <c r="I165" i="1"/>
  <c r="J165" i="1"/>
  <c r="K165" i="1"/>
  <c r="M165" i="1"/>
  <c r="P165" i="1"/>
  <c r="R165" i="1"/>
  <c r="S165" i="1"/>
  <c r="V165" i="1"/>
  <c r="X165" i="1"/>
  <c r="Y165" i="1"/>
  <c r="B166" i="1"/>
  <c r="C166" i="1"/>
  <c r="I166" i="1"/>
  <c r="J166" i="1"/>
  <c r="K166" i="1"/>
  <c r="M166" i="1"/>
  <c r="P166" i="1"/>
  <c r="R166" i="1"/>
  <c r="S166" i="1"/>
  <c r="V166" i="1"/>
  <c r="X166" i="1"/>
  <c r="Y166" i="1"/>
  <c r="B167" i="1"/>
  <c r="C167" i="1"/>
  <c r="I167" i="1"/>
  <c r="J167" i="1"/>
  <c r="K167" i="1"/>
  <c r="M167" i="1"/>
  <c r="P167" i="1"/>
  <c r="R167" i="1"/>
  <c r="S167" i="1"/>
  <c r="V167" i="1"/>
  <c r="X167" i="1"/>
  <c r="Y167" i="1"/>
  <c r="B168" i="1"/>
  <c r="C168" i="1"/>
  <c r="I168" i="1"/>
  <c r="J168" i="1"/>
  <c r="K168" i="1"/>
  <c r="M168" i="1"/>
  <c r="P168" i="1"/>
  <c r="R168" i="1"/>
  <c r="S168" i="1"/>
  <c r="V168" i="1"/>
  <c r="X168" i="1"/>
  <c r="Y168" i="1"/>
  <c r="B169" i="1"/>
  <c r="C169" i="1"/>
  <c r="I169" i="1"/>
  <c r="J169" i="1"/>
  <c r="K169" i="1"/>
  <c r="M169" i="1"/>
  <c r="P169" i="1"/>
  <c r="R169" i="1"/>
  <c r="S169" i="1"/>
  <c r="V169" i="1"/>
  <c r="X169" i="1"/>
  <c r="Y169" i="1"/>
  <c r="B170" i="1"/>
  <c r="C170" i="1"/>
  <c r="I170" i="1"/>
  <c r="J170" i="1"/>
  <c r="K170" i="1"/>
  <c r="M170" i="1"/>
  <c r="P170" i="1"/>
  <c r="R170" i="1"/>
  <c r="S170" i="1"/>
  <c r="V170" i="1"/>
  <c r="X170" i="1"/>
  <c r="Y170" i="1"/>
  <c r="B171" i="1"/>
  <c r="C171" i="1"/>
  <c r="I171" i="1"/>
  <c r="J171" i="1"/>
  <c r="K171" i="1"/>
  <c r="M171" i="1"/>
  <c r="P171" i="1"/>
  <c r="R171" i="1"/>
  <c r="S171" i="1"/>
  <c r="V171" i="1"/>
  <c r="X171" i="1"/>
  <c r="Y171" i="1"/>
  <c r="B172" i="1"/>
  <c r="C172" i="1"/>
  <c r="I172" i="1"/>
  <c r="J172" i="1"/>
  <c r="K172" i="1"/>
  <c r="M172" i="1"/>
  <c r="P172" i="1"/>
  <c r="R172" i="1"/>
  <c r="S172" i="1"/>
  <c r="V172" i="1"/>
  <c r="X172" i="1"/>
  <c r="Y172" i="1"/>
  <c r="B173" i="1"/>
  <c r="C173" i="1"/>
  <c r="I173" i="1"/>
  <c r="J173" i="1"/>
  <c r="K173" i="1"/>
  <c r="M173" i="1"/>
  <c r="P173" i="1"/>
  <c r="R173" i="1"/>
  <c r="S173" i="1"/>
  <c r="V173" i="1"/>
  <c r="X173" i="1"/>
  <c r="Y173" i="1"/>
  <c r="B174" i="1"/>
  <c r="C174" i="1"/>
  <c r="I174" i="1"/>
  <c r="J174" i="1"/>
  <c r="K174" i="1"/>
  <c r="M174" i="1"/>
  <c r="P174" i="1"/>
  <c r="R174" i="1"/>
  <c r="S174" i="1"/>
  <c r="V174" i="1"/>
  <c r="X174" i="1"/>
  <c r="Y174" i="1"/>
  <c r="B175" i="1"/>
  <c r="C175" i="1"/>
  <c r="I175" i="1"/>
  <c r="J175" i="1"/>
  <c r="K175" i="1"/>
  <c r="M175" i="1"/>
  <c r="P175" i="1"/>
  <c r="R175" i="1"/>
  <c r="S175" i="1"/>
  <c r="V175" i="1"/>
  <c r="X175" i="1"/>
  <c r="Y175" i="1"/>
  <c r="B176" i="1"/>
  <c r="C176" i="1"/>
  <c r="I176" i="1"/>
  <c r="J176" i="1"/>
  <c r="K176" i="1"/>
  <c r="M176" i="1"/>
  <c r="P176" i="1"/>
  <c r="R176" i="1"/>
  <c r="S176" i="1"/>
  <c r="V176" i="1"/>
  <c r="X176" i="1"/>
  <c r="Y176" i="1"/>
  <c r="B177" i="1"/>
  <c r="C177" i="1"/>
  <c r="I177" i="1"/>
  <c r="J177" i="1"/>
  <c r="K177" i="1"/>
  <c r="M177" i="1"/>
  <c r="P177" i="1"/>
  <c r="R177" i="1"/>
  <c r="S177" i="1"/>
  <c r="V177" i="1"/>
  <c r="X177" i="1"/>
  <c r="Y177" i="1"/>
  <c r="B178" i="1"/>
  <c r="C178" i="1"/>
  <c r="I178" i="1"/>
  <c r="J178" i="1"/>
  <c r="K178" i="1"/>
  <c r="M178" i="1"/>
  <c r="P178" i="1"/>
  <c r="R178" i="1"/>
  <c r="S178" i="1"/>
  <c r="V178" i="1"/>
  <c r="X178" i="1"/>
  <c r="Y178" i="1"/>
  <c r="B179" i="1"/>
  <c r="C179" i="1"/>
  <c r="I179" i="1"/>
  <c r="J179" i="1"/>
  <c r="K179" i="1"/>
  <c r="M179" i="1"/>
  <c r="P179" i="1"/>
  <c r="R179" i="1"/>
  <c r="S179" i="1"/>
  <c r="V179" i="1"/>
  <c r="X179" i="1"/>
  <c r="Y179" i="1"/>
  <c r="B180" i="1"/>
  <c r="C180" i="1"/>
  <c r="I180" i="1"/>
  <c r="J180" i="1"/>
  <c r="K180" i="1"/>
  <c r="M180" i="1"/>
  <c r="P180" i="1"/>
  <c r="R180" i="1"/>
  <c r="S180" i="1"/>
  <c r="V180" i="1"/>
  <c r="X180" i="1"/>
  <c r="Y180" i="1"/>
  <c r="B181" i="1"/>
  <c r="C181" i="1"/>
  <c r="I181" i="1"/>
  <c r="J181" i="1"/>
  <c r="K181" i="1"/>
  <c r="M181" i="1"/>
  <c r="P181" i="1"/>
  <c r="R181" i="1"/>
  <c r="S181" i="1"/>
  <c r="V181" i="1"/>
  <c r="X181" i="1"/>
  <c r="Y181" i="1"/>
  <c r="B182" i="1"/>
  <c r="C182" i="1"/>
  <c r="I182" i="1"/>
  <c r="J182" i="1"/>
  <c r="K182" i="1"/>
  <c r="M182" i="1"/>
  <c r="P182" i="1"/>
  <c r="R182" i="1"/>
  <c r="S182" i="1"/>
  <c r="V182" i="1"/>
  <c r="X182" i="1"/>
  <c r="Y182" i="1"/>
  <c r="B183" i="1"/>
  <c r="C183" i="1"/>
  <c r="I183" i="1"/>
  <c r="J183" i="1"/>
  <c r="K183" i="1"/>
  <c r="M183" i="1"/>
  <c r="P183" i="1"/>
  <c r="R183" i="1"/>
  <c r="S183" i="1"/>
  <c r="V183" i="1"/>
  <c r="X183" i="1"/>
  <c r="Y183" i="1"/>
  <c r="B184" i="1"/>
  <c r="C184" i="1"/>
  <c r="I184" i="1"/>
  <c r="J184" i="1"/>
  <c r="K184" i="1"/>
  <c r="M184" i="1"/>
  <c r="P184" i="1"/>
  <c r="R184" i="1"/>
  <c r="S184" i="1"/>
  <c r="V184" i="1"/>
  <c r="X184" i="1"/>
  <c r="Y184" i="1"/>
  <c r="B185" i="1"/>
  <c r="C185" i="1"/>
  <c r="I185" i="1"/>
  <c r="J185" i="1"/>
  <c r="K185" i="1"/>
  <c r="M185" i="1"/>
  <c r="P185" i="1"/>
  <c r="R185" i="1"/>
  <c r="S185" i="1"/>
  <c r="V185" i="1"/>
  <c r="X185" i="1"/>
  <c r="Y185" i="1"/>
  <c r="B186" i="1"/>
  <c r="C186" i="1"/>
  <c r="I186" i="1"/>
  <c r="J186" i="1"/>
  <c r="K186" i="1"/>
  <c r="M186" i="1"/>
  <c r="P186" i="1"/>
  <c r="R186" i="1"/>
  <c r="S186" i="1"/>
  <c r="V186" i="1"/>
  <c r="X186" i="1"/>
  <c r="Y186" i="1"/>
  <c r="B187" i="1"/>
  <c r="C187" i="1"/>
  <c r="I187" i="1"/>
  <c r="J187" i="1"/>
  <c r="K187" i="1"/>
  <c r="M187" i="1"/>
  <c r="P187" i="1"/>
  <c r="R187" i="1"/>
  <c r="S187" i="1"/>
  <c r="V187" i="1"/>
  <c r="X187" i="1"/>
  <c r="Y187" i="1"/>
  <c r="B188" i="1"/>
  <c r="C188" i="1"/>
  <c r="I188" i="1"/>
  <c r="J188" i="1"/>
  <c r="K188" i="1"/>
  <c r="M188" i="1"/>
  <c r="P188" i="1"/>
  <c r="R188" i="1"/>
  <c r="S188" i="1"/>
  <c r="V188" i="1"/>
  <c r="X188" i="1"/>
  <c r="Y188" i="1"/>
  <c r="B189" i="1"/>
  <c r="C189" i="1"/>
  <c r="I189" i="1"/>
  <c r="J189" i="1"/>
  <c r="K189" i="1"/>
  <c r="M189" i="1"/>
  <c r="P189" i="1"/>
  <c r="R189" i="1"/>
  <c r="S189" i="1"/>
  <c r="V189" i="1"/>
  <c r="X189" i="1"/>
  <c r="Y189" i="1"/>
  <c r="B190" i="1"/>
  <c r="C190" i="1"/>
  <c r="I190" i="1"/>
  <c r="J190" i="1"/>
  <c r="K190" i="1"/>
  <c r="M190" i="1"/>
  <c r="P190" i="1"/>
  <c r="R190" i="1"/>
  <c r="S190" i="1"/>
  <c r="V190" i="1"/>
  <c r="X190" i="1"/>
  <c r="Y190" i="1"/>
  <c r="B191" i="1"/>
  <c r="C191" i="1"/>
  <c r="I191" i="1"/>
  <c r="J191" i="1"/>
  <c r="K191" i="1"/>
  <c r="M191" i="1"/>
  <c r="P191" i="1"/>
  <c r="R191" i="1"/>
  <c r="S191" i="1"/>
  <c r="V191" i="1"/>
  <c r="X191" i="1"/>
  <c r="Y191" i="1"/>
  <c r="B192" i="1"/>
  <c r="C192" i="1"/>
  <c r="I192" i="1"/>
  <c r="J192" i="1"/>
  <c r="K192" i="1"/>
  <c r="M192" i="1"/>
  <c r="P192" i="1"/>
  <c r="R192" i="1"/>
  <c r="S192" i="1"/>
  <c r="V192" i="1"/>
  <c r="X192" i="1"/>
  <c r="Y192" i="1"/>
  <c r="B193" i="1"/>
  <c r="C193" i="1"/>
  <c r="I193" i="1"/>
  <c r="J193" i="1"/>
  <c r="K193" i="1"/>
  <c r="M193" i="1"/>
  <c r="P193" i="1"/>
  <c r="R193" i="1"/>
  <c r="S193" i="1"/>
  <c r="V193" i="1"/>
  <c r="X193" i="1"/>
  <c r="Y193" i="1"/>
  <c r="B194" i="1"/>
  <c r="C194" i="1"/>
  <c r="I194" i="1"/>
  <c r="J194" i="1"/>
  <c r="K194" i="1"/>
  <c r="M194" i="1"/>
  <c r="P194" i="1"/>
  <c r="R194" i="1"/>
  <c r="S194" i="1"/>
  <c r="V194" i="1"/>
  <c r="X194" i="1"/>
  <c r="Y194" i="1"/>
  <c r="B195" i="1"/>
  <c r="C195" i="1"/>
  <c r="I195" i="1"/>
  <c r="J195" i="1"/>
  <c r="K195" i="1"/>
  <c r="M195" i="1"/>
  <c r="P195" i="1"/>
  <c r="R195" i="1"/>
  <c r="S195" i="1"/>
  <c r="V195" i="1"/>
  <c r="X195" i="1"/>
  <c r="Y195" i="1"/>
  <c r="B196" i="1"/>
  <c r="C196" i="1"/>
  <c r="I196" i="1"/>
  <c r="J196" i="1"/>
  <c r="K196" i="1"/>
  <c r="M196" i="1"/>
  <c r="P196" i="1"/>
  <c r="R196" i="1"/>
  <c r="S196" i="1"/>
  <c r="V196" i="1"/>
  <c r="X196" i="1"/>
  <c r="Y196" i="1"/>
  <c r="B197" i="1"/>
  <c r="C197" i="1"/>
  <c r="I197" i="1"/>
  <c r="J197" i="1"/>
  <c r="K197" i="1"/>
  <c r="M197" i="1"/>
  <c r="P197" i="1"/>
  <c r="R197" i="1"/>
  <c r="S197" i="1"/>
  <c r="V197" i="1"/>
  <c r="X197" i="1"/>
  <c r="Y197" i="1"/>
  <c r="B198" i="1"/>
  <c r="C198" i="1"/>
  <c r="I198" i="1"/>
  <c r="J198" i="1"/>
  <c r="K198" i="1"/>
  <c r="M198" i="1"/>
  <c r="P198" i="1"/>
  <c r="R198" i="1"/>
  <c r="S198" i="1"/>
  <c r="V198" i="1"/>
  <c r="X198" i="1"/>
  <c r="Y198" i="1"/>
  <c r="B199" i="1"/>
  <c r="C199" i="1"/>
  <c r="I199" i="1"/>
  <c r="J199" i="1"/>
  <c r="K199" i="1"/>
  <c r="M199" i="1"/>
  <c r="P199" i="1"/>
  <c r="R199" i="1"/>
  <c r="S199" i="1"/>
  <c r="V199" i="1"/>
  <c r="X199" i="1"/>
  <c r="Y199" i="1"/>
  <c r="B200" i="1"/>
  <c r="C200" i="1"/>
  <c r="I200" i="1"/>
  <c r="J200" i="1"/>
  <c r="K200" i="1"/>
  <c r="M200" i="1"/>
  <c r="P200" i="1"/>
  <c r="R200" i="1"/>
  <c r="S200" i="1"/>
  <c r="V200" i="1"/>
  <c r="X200" i="1"/>
  <c r="Y200" i="1"/>
  <c r="B201" i="1"/>
  <c r="C201" i="1"/>
  <c r="I201" i="1"/>
  <c r="J201" i="1"/>
  <c r="K201" i="1"/>
  <c r="M201" i="1"/>
  <c r="P201" i="1"/>
  <c r="R201" i="1"/>
  <c r="S201" i="1"/>
  <c r="V201" i="1"/>
  <c r="X201" i="1"/>
  <c r="Y201" i="1"/>
  <c r="B202" i="1"/>
  <c r="C202" i="1"/>
  <c r="I202" i="1"/>
  <c r="J202" i="1"/>
  <c r="K202" i="1"/>
  <c r="M202" i="1"/>
  <c r="P202" i="1"/>
  <c r="R202" i="1"/>
  <c r="S202" i="1"/>
  <c r="V202" i="1"/>
  <c r="X202" i="1"/>
  <c r="Y202" i="1"/>
  <c r="B203" i="1"/>
  <c r="C203" i="1"/>
  <c r="I203" i="1"/>
  <c r="J203" i="1"/>
  <c r="K203" i="1"/>
  <c r="M203" i="1"/>
  <c r="P203" i="1"/>
  <c r="R203" i="1"/>
  <c r="S203" i="1"/>
  <c r="V203" i="1"/>
  <c r="X203" i="1"/>
  <c r="Y203" i="1"/>
  <c r="B204" i="1"/>
  <c r="C204" i="1"/>
  <c r="I204" i="1"/>
  <c r="J204" i="1"/>
  <c r="K204" i="1"/>
  <c r="M204" i="1"/>
  <c r="P204" i="1"/>
  <c r="R204" i="1"/>
  <c r="S204" i="1"/>
  <c r="V204" i="1"/>
  <c r="X204" i="1"/>
  <c r="Y204" i="1"/>
  <c r="B205" i="1"/>
  <c r="C205" i="1"/>
  <c r="I205" i="1"/>
  <c r="J205" i="1"/>
  <c r="K205" i="1"/>
  <c r="M205" i="1"/>
  <c r="P205" i="1"/>
  <c r="R205" i="1"/>
  <c r="S205" i="1"/>
  <c r="V205" i="1"/>
  <c r="X205" i="1"/>
  <c r="Y205" i="1"/>
  <c r="B206" i="1"/>
  <c r="C206" i="1"/>
  <c r="I206" i="1"/>
  <c r="J206" i="1"/>
  <c r="K206" i="1"/>
  <c r="M206" i="1"/>
  <c r="P206" i="1"/>
  <c r="R206" i="1"/>
  <c r="S206" i="1"/>
  <c r="V206" i="1"/>
  <c r="X206" i="1"/>
  <c r="Y206" i="1"/>
  <c r="B207" i="1"/>
  <c r="C207" i="1"/>
  <c r="I207" i="1"/>
  <c r="J207" i="1"/>
  <c r="K207" i="1"/>
  <c r="M207" i="1"/>
  <c r="P207" i="1"/>
  <c r="R207" i="1"/>
  <c r="S207" i="1"/>
  <c r="V207" i="1"/>
  <c r="X207" i="1"/>
  <c r="Y207" i="1"/>
  <c r="B208" i="1"/>
  <c r="C208" i="1"/>
  <c r="I208" i="1"/>
  <c r="J208" i="1"/>
  <c r="K208" i="1"/>
  <c r="M208" i="1"/>
  <c r="P208" i="1"/>
  <c r="R208" i="1"/>
  <c r="S208" i="1"/>
  <c r="V208" i="1"/>
  <c r="X208" i="1"/>
  <c r="Y208" i="1"/>
  <c r="B209" i="1"/>
  <c r="C209" i="1"/>
  <c r="I209" i="1"/>
  <c r="J209" i="1"/>
  <c r="K209" i="1"/>
  <c r="M209" i="1"/>
  <c r="P209" i="1"/>
  <c r="R209" i="1"/>
  <c r="S209" i="1"/>
  <c r="V209" i="1"/>
  <c r="X209" i="1"/>
  <c r="Y209" i="1"/>
  <c r="B210" i="1"/>
  <c r="C210" i="1"/>
  <c r="I210" i="1"/>
  <c r="J210" i="1"/>
  <c r="K210" i="1"/>
  <c r="M210" i="1"/>
  <c r="P210" i="1"/>
  <c r="R210" i="1"/>
  <c r="S210" i="1"/>
  <c r="V210" i="1"/>
  <c r="X210" i="1"/>
  <c r="Y210" i="1"/>
  <c r="B211" i="1"/>
  <c r="C211" i="1"/>
  <c r="I211" i="1"/>
  <c r="J211" i="1"/>
  <c r="K211" i="1"/>
  <c r="M211" i="1"/>
  <c r="P211" i="1"/>
  <c r="R211" i="1"/>
  <c r="S211" i="1"/>
  <c r="V211" i="1"/>
  <c r="X211" i="1"/>
  <c r="Y211" i="1"/>
  <c r="B212" i="1"/>
  <c r="C212" i="1"/>
  <c r="I212" i="1"/>
  <c r="J212" i="1"/>
  <c r="K212" i="1"/>
  <c r="M212" i="1"/>
  <c r="P212" i="1"/>
  <c r="R212" i="1"/>
  <c r="S212" i="1"/>
  <c r="V212" i="1"/>
  <c r="X212" i="1"/>
  <c r="Y212" i="1"/>
  <c r="B213" i="1"/>
  <c r="C213" i="1"/>
  <c r="I213" i="1"/>
  <c r="J213" i="1"/>
  <c r="K213" i="1"/>
  <c r="M213" i="1"/>
  <c r="P213" i="1"/>
  <c r="R213" i="1"/>
  <c r="S213" i="1"/>
  <c r="V213" i="1"/>
  <c r="X213" i="1"/>
  <c r="Y213" i="1"/>
  <c r="B214" i="1"/>
  <c r="C214" i="1"/>
  <c r="I214" i="1"/>
  <c r="J214" i="1"/>
  <c r="K214" i="1"/>
  <c r="M214" i="1"/>
  <c r="P214" i="1"/>
  <c r="R214" i="1"/>
  <c r="S214" i="1"/>
  <c r="V214" i="1"/>
  <c r="X214" i="1"/>
  <c r="Y214" i="1"/>
  <c r="B215" i="1"/>
  <c r="C215" i="1"/>
  <c r="I215" i="1"/>
  <c r="J215" i="1"/>
  <c r="K215" i="1"/>
  <c r="M215" i="1"/>
  <c r="P215" i="1"/>
  <c r="R215" i="1"/>
  <c r="S215" i="1"/>
  <c r="V215" i="1"/>
  <c r="X215" i="1"/>
  <c r="Y215" i="1"/>
  <c r="B216" i="1"/>
  <c r="C216" i="1"/>
  <c r="I216" i="1"/>
  <c r="J216" i="1"/>
  <c r="K216" i="1"/>
  <c r="M216" i="1"/>
  <c r="P216" i="1"/>
  <c r="R216" i="1"/>
  <c r="S216" i="1"/>
  <c r="V216" i="1"/>
  <c r="X216" i="1"/>
  <c r="Y216" i="1"/>
  <c r="B217" i="1"/>
  <c r="C217" i="1"/>
  <c r="I217" i="1"/>
  <c r="J217" i="1"/>
  <c r="K217" i="1"/>
  <c r="M217" i="1"/>
  <c r="P217" i="1"/>
  <c r="R217" i="1"/>
  <c r="S217" i="1"/>
  <c r="V217" i="1"/>
  <c r="X217" i="1"/>
  <c r="Y217" i="1"/>
  <c r="B218" i="1"/>
  <c r="C218" i="1"/>
  <c r="I218" i="1"/>
  <c r="J218" i="1"/>
  <c r="K218" i="1"/>
  <c r="M218" i="1"/>
  <c r="P218" i="1"/>
  <c r="R218" i="1"/>
  <c r="S218" i="1"/>
  <c r="V218" i="1"/>
  <c r="X218" i="1"/>
  <c r="Y218" i="1"/>
  <c r="B219" i="1"/>
  <c r="C219" i="1"/>
  <c r="I219" i="1"/>
  <c r="J219" i="1"/>
  <c r="K219" i="1"/>
  <c r="M219" i="1"/>
  <c r="P219" i="1"/>
  <c r="R219" i="1"/>
  <c r="S219" i="1"/>
  <c r="V219" i="1"/>
  <c r="X219" i="1"/>
  <c r="Y219" i="1"/>
  <c r="B220" i="1"/>
  <c r="C220" i="1"/>
  <c r="I220" i="1"/>
  <c r="J220" i="1"/>
  <c r="K220" i="1"/>
  <c r="M220" i="1"/>
  <c r="P220" i="1"/>
  <c r="R220" i="1"/>
  <c r="S220" i="1"/>
  <c r="V220" i="1"/>
  <c r="X220" i="1"/>
  <c r="Y220" i="1"/>
  <c r="B221" i="1"/>
  <c r="C221" i="1"/>
  <c r="I221" i="1"/>
  <c r="J221" i="1"/>
  <c r="K221" i="1"/>
  <c r="M221" i="1"/>
  <c r="P221" i="1"/>
  <c r="R221" i="1"/>
  <c r="S221" i="1"/>
  <c r="V221" i="1"/>
  <c r="X221" i="1"/>
  <c r="Y221" i="1"/>
  <c r="B222" i="1"/>
  <c r="C222" i="1"/>
  <c r="I222" i="1"/>
  <c r="J222" i="1"/>
  <c r="K222" i="1"/>
  <c r="M222" i="1"/>
  <c r="P222" i="1"/>
  <c r="R222" i="1"/>
  <c r="S222" i="1"/>
  <c r="V222" i="1"/>
  <c r="X222" i="1"/>
  <c r="Y222" i="1"/>
  <c r="B223" i="1"/>
  <c r="C223" i="1"/>
  <c r="I223" i="1"/>
  <c r="J223" i="1"/>
  <c r="K223" i="1"/>
  <c r="M223" i="1"/>
  <c r="P223" i="1"/>
  <c r="R223" i="1"/>
  <c r="S223" i="1"/>
  <c r="V223" i="1"/>
  <c r="X223" i="1"/>
  <c r="Y223" i="1"/>
  <c r="B224" i="1"/>
  <c r="C224" i="1"/>
  <c r="I224" i="1"/>
  <c r="J224" i="1"/>
  <c r="K224" i="1"/>
  <c r="M224" i="1"/>
  <c r="P224" i="1"/>
  <c r="R224" i="1"/>
  <c r="S224" i="1"/>
  <c r="V224" i="1"/>
  <c r="X224" i="1"/>
  <c r="Y224" i="1"/>
  <c r="B225" i="1"/>
  <c r="C225" i="1"/>
  <c r="I225" i="1"/>
  <c r="J225" i="1"/>
  <c r="K225" i="1"/>
  <c r="M225" i="1"/>
  <c r="P225" i="1"/>
  <c r="R225" i="1"/>
  <c r="S225" i="1"/>
  <c r="V225" i="1"/>
  <c r="X225" i="1"/>
  <c r="Y225" i="1"/>
  <c r="B226" i="1"/>
  <c r="C226" i="1"/>
  <c r="I226" i="1"/>
  <c r="J226" i="1"/>
  <c r="K226" i="1"/>
  <c r="M226" i="1"/>
  <c r="P226" i="1"/>
  <c r="R226" i="1"/>
  <c r="S226" i="1"/>
  <c r="V226" i="1"/>
  <c r="X226" i="1"/>
  <c r="Y226" i="1"/>
  <c r="B227" i="1"/>
  <c r="C227" i="1"/>
  <c r="I227" i="1"/>
  <c r="J227" i="1"/>
  <c r="K227" i="1"/>
  <c r="M227" i="1"/>
  <c r="P227" i="1"/>
  <c r="R227" i="1"/>
  <c r="S227" i="1"/>
  <c r="V227" i="1"/>
  <c r="X227" i="1"/>
  <c r="Y227" i="1"/>
  <c r="B228" i="1"/>
  <c r="C228" i="1"/>
  <c r="I228" i="1"/>
  <c r="J228" i="1"/>
  <c r="K228" i="1"/>
  <c r="M228" i="1"/>
  <c r="P228" i="1"/>
  <c r="R228" i="1"/>
  <c r="S228" i="1"/>
  <c r="V228" i="1"/>
  <c r="X228" i="1"/>
  <c r="Y228" i="1"/>
  <c r="B229" i="1"/>
  <c r="C229" i="1"/>
  <c r="I229" i="1"/>
  <c r="J229" i="1"/>
  <c r="K229" i="1"/>
  <c r="M229" i="1"/>
  <c r="P229" i="1"/>
  <c r="R229" i="1"/>
  <c r="S229" i="1"/>
  <c r="V229" i="1"/>
  <c r="X229" i="1"/>
  <c r="Y229" i="1"/>
  <c r="B230" i="1"/>
  <c r="C230" i="1"/>
  <c r="I230" i="1"/>
  <c r="J230" i="1"/>
  <c r="K230" i="1"/>
  <c r="M230" i="1"/>
  <c r="P230" i="1"/>
  <c r="R230" i="1"/>
  <c r="S230" i="1"/>
  <c r="V230" i="1"/>
  <c r="X230" i="1"/>
  <c r="Y230" i="1"/>
  <c r="B231" i="1"/>
  <c r="C231" i="1"/>
  <c r="I231" i="1"/>
  <c r="J231" i="1"/>
  <c r="K231" i="1"/>
  <c r="M231" i="1"/>
  <c r="P231" i="1"/>
  <c r="R231" i="1"/>
  <c r="S231" i="1"/>
  <c r="V231" i="1"/>
  <c r="X231" i="1"/>
  <c r="Y231" i="1"/>
  <c r="B232" i="1"/>
  <c r="C232" i="1"/>
  <c r="I232" i="1"/>
  <c r="J232" i="1"/>
  <c r="K232" i="1"/>
  <c r="M232" i="1"/>
  <c r="P232" i="1"/>
  <c r="R232" i="1"/>
  <c r="S232" i="1"/>
  <c r="V232" i="1"/>
  <c r="X232" i="1"/>
  <c r="Y232" i="1"/>
  <c r="B233" i="1"/>
  <c r="C233" i="1"/>
  <c r="I233" i="1"/>
  <c r="J233" i="1"/>
  <c r="K233" i="1"/>
  <c r="M233" i="1"/>
  <c r="P233" i="1"/>
  <c r="R233" i="1"/>
  <c r="S233" i="1"/>
  <c r="V233" i="1"/>
  <c r="X233" i="1"/>
  <c r="Y233" i="1"/>
  <c r="B234" i="1"/>
  <c r="C234" i="1"/>
  <c r="I234" i="1"/>
  <c r="J234" i="1"/>
  <c r="K234" i="1"/>
  <c r="M234" i="1"/>
  <c r="P234" i="1"/>
  <c r="R234" i="1"/>
  <c r="S234" i="1"/>
  <c r="V234" i="1"/>
  <c r="X234" i="1"/>
  <c r="Y234" i="1"/>
  <c r="B235" i="1"/>
  <c r="C235" i="1"/>
  <c r="I235" i="1"/>
  <c r="J235" i="1"/>
  <c r="K235" i="1"/>
  <c r="M235" i="1"/>
  <c r="P235" i="1"/>
  <c r="R235" i="1"/>
  <c r="S235" i="1"/>
  <c r="V235" i="1"/>
  <c r="X235" i="1"/>
  <c r="Y235" i="1"/>
  <c r="B236" i="1"/>
  <c r="C236" i="1"/>
  <c r="I236" i="1"/>
  <c r="J236" i="1"/>
  <c r="K236" i="1"/>
  <c r="M236" i="1"/>
  <c r="P236" i="1"/>
  <c r="R236" i="1"/>
  <c r="S236" i="1"/>
  <c r="V236" i="1"/>
  <c r="X236" i="1"/>
  <c r="Y236" i="1"/>
  <c r="B237" i="1"/>
  <c r="C237" i="1"/>
  <c r="I237" i="1"/>
  <c r="J237" i="1"/>
  <c r="K237" i="1"/>
  <c r="M237" i="1"/>
  <c r="P237" i="1"/>
  <c r="R237" i="1"/>
  <c r="S237" i="1"/>
  <c r="V237" i="1"/>
  <c r="X237" i="1"/>
  <c r="Y237" i="1"/>
  <c r="B238" i="1"/>
  <c r="C238" i="1"/>
  <c r="I238" i="1"/>
  <c r="J238" i="1"/>
  <c r="K238" i="1"/>
  <c r="M238" i="1"/>
  <c r="P238" i="1"/>
  <c r="R238" i="1"/>
  <c r="S238" i="1"/>
  <c r="V238" i="1"/>
  <c r="X238" i="1"/>
  <c r="Y238" i="1"/>
  <c r="B239" i="1"/>
  <c r="C239" i="1"/>
  <c r="I239" i="1"/>
  <c r="J239" i="1"/>
  <c r="K239" i="1"/>
  <c r="M239" i="1"/>
  <c r="P239" i="1"/>
  <c r="R239" i="1"/>
  <c r="S239" i="1"/>
  <c r="V239" i="1"/>
  <c r="X239" i="1"/>
  <c r="Y239" i="1"/>
  <c r="B240" i="1"/>
  <c r="C240" i="1"/>
  <c r="I240" i="1"/>
  <c r="J240" i="1"/>
  <c r="K240" i="1"/>
  <c r="M240" i="1"/>
  <c r="P240" i="1"/>
  <c r="R240" i="1"/>
  <c r="S240" i="1"/>
  <c r="V240" i="1"/>
  <c r="X240" i="1"/>
  <c r="Y240" i="1"/>
  <c r="B241" i="1"/>
  <c r="C241" i="1"/>
  <c r="I241" i="1"/>
  <c r="J241" i="1"/>
  <c r="K241" i="1"/>
  <c r="M241" i="1"/>
  <c r="P241" i="1"/>
  <c r="R241" i="1"/>
  <c r="S241" i="1"/>
  <c r="V241" i="1"/>
  <c r="X241" i="1"/>
  <c r="Y241" i="1"/>
  <c r="B242" i="1"/>
  <c r="C242" i="1"/>
  <c r="I242" i="1"/>
  <c r="J242" i="1"/>
  <c r="K242" i="1"/>
  <c r="M242" i="1"/>
  <c r="P242" i="1"/>
  <c r="R242" i="1"/>
  <c r="S242" i="1"/>
  <c r="V242" i="1"/>
  <c r="X242" i="1"/>
  <c r="Y242" i="1"/>
  <c r="B243" i="1"/>
  <c r="C243" i="1"/>
  <c r="I243" i="1"/>
  <c r="J243" i="1"/>
  <c r="K243" i="1"/>
  <c r="M243" i="1"/>
  <c r="P243" i="1"/>
  <c r="R243" i="1"/>
  <c r="S243" i="1"/>
  <c r="V243" i="1"/>
  <c r="X243" i="1"/>
  <c r="Y243" i="1"/>
  <c r="B244" i="1"/>
  <c r="C244" i="1"/>
  <c r="I244" i="1"/>
  <c r="J244" i="1"/>
  <c r="K244" i="1"/>
  <c r="M244" i="1"/>
  <c r="P244" i="1"/>
  <c r="R244" i="1"/>
  <c r="S244" i="1"/>
  <c r="V244" i="1"/>
  <c r="X244" i="1"/>
  <c r="Y244" i="1"/>
  <c r="B245" i="1"/>
  <c r="C245" i="1"/>
  <c r="I245" i="1"/>
  <c r="J245" i="1"/>
  <c r="K245" i="1"/>
  <c r="M245" i="1"/>
  <c r="P245" i="1"/>
  <c r="R245" i="1"/>
  <c r="S245" i="1"/>
  <c r="V245" i="1"/>
  <c r="X245" i="1"/>
  <c r="Y245" i="1"/>
  <c r="B246" i="1"/>
  <c r="C246" i="1"/>
  <c r="I246" i="1"/>
  <c r="J246" i="1"/>
  <c r="K246" i="1"/>
  <c r="M246" i="1"/>
  <c r="P246" i="1"/>
  <c r="R246" i="1"/>
  <c r="S246" i="1"/>
  <c r="V246" i="1"/>
  <c r="X246" i="1"/>
  <c r="Y246" i="1"/>
  <c r="B247" i="1"/>
  <c r="C247" i="1"/>
  <c r="I247" i="1"/>
  <c r="J247" i="1"/>
  <c r="K247" i="1"/>
  <c r="M247" i="1"/>
  <c r="P247" i="1"/>
  <c r="R247" i="1"/>
  <c r="S247" i="1"/>
  <c r="V247" i="1"/>
  <c r="X247" i="1"/>
  <c r="Y247" i="1"/>
  <c r="B248" i="1"/>
  <c r="C248" i="1"/>
  <c r="I248" i="1"/>
  <c r="J248" i="1"/>
  <c r="K248" i="1"/>
  <c r="M248" i="1"/>
  <c r="P248" i="1"/>
  <c r="R248" i="1"/>
  <c r="S248" i="1"/>
  <c r="V248" i="1"/>
  <c r="X248" i="1"/>
  <c r="Y248" i="1"/>
  <c r="B249" i="1"/>
  <c r="C249" i="1"/>
  <c r="I249" i="1"/>
  <c r="J249" i="1"/>
  <c r="K249" i="1"/>
  <c r="M249" i="1"/>
  <c r="P249" i="1"/>
  <c r="R249" i="1"/>
  <c r="S249" i="1"/>
  <c r="V249" i="1"/>
  <c r="X249" i="1"/>
  <c r="Y249" i="1"/>
  <c r="B250" i="1"/>
  <c r="C250" i="1"/>
  <c r="I250" i="1"/>
  <c r="J250" i="1"/>
  <c r="K250" i="1"/>
  <c r="M250" i="1"/>
  <c r="P250" i="1"/>
  <c r="R250" i="1"/>
  <c r="S250" i="1"/>
  <c r="V250" i="1"/>
  <c r="X250" i="1"/>
  <c r="Y250" i="1"/>
  <c r="B251" i="1"/>
  <c r="C251" i="1"/>
  <c r="I251" i="1"/>
  <c r="J251" i="1"/>
  <c r="K251" i="1"/>
  <c r="M251" i="1"/>
  <c r="P251" i="1"/>
  <c r="R251" i="1"/>
  <c r="S251" i="1"/>
  <c r="V251" i="1"/>
  <c r="X251" i="1"/>
  <c r="Y251" i="1"/>
  <c r="B252" i="1"/>
  <c r="C252" i="1"/>
  <c r="I252" i="1"/>
  <c r="J252" i="1"/>
  <c r="K252" i="1"/>
  <c r="M252" i="1"/>
  <c r="P252" i="1"/>
  <c r="R252" i="1"/>
  <c r="S252" i="1"/>
  <c r="V252" i="1"/>
  <c r="X252" i="1"/>
  <c r="Y252" i="1"/>
  <c r="B253" i="1"/>
  <c r="C253" i="1"/>
  <c r="I253" i="1"/>
  <c r="J253" i="1"/>
  <c r="K253" i="1"/>
  <c r="M253" i="1"/>
  <c r="P253" i="1"/>
  <c r="R253" i="1"/>
  <c r="S253" i="1"/>
  <c r="V253" i="1"/>
  <c r="X253" i="1"/>
  <c r="Y253" i="1"/>
  <c r="B254" i="1"/>
  <c r="C254" i="1"/>
  <c r="I254" i="1"/>
  <c r="J254" i="1"/>
  <c r="K254" i="1"/>
  <c r="M254" i="1"/>
  <c r="P254" i="1"/>
  <c r="R254" i="1"/>
  <c r="S254" i="1"/>
  <c r="V254" i="1"/>
  <c r="X254" i="1"/>
  <c r="Y254" i="1"/>
  <c r="B255" i="1"/>
  <c r="C255" i="1"/>
  <c r="I255" i="1"/>
  <c r="J255" i="1"/>
  <c r="K255" i="1"/>
  <c r="M255" i="1"/>
  <c r="P255" i="1"/>
  <c r="R255" i="1"/>
  <c r="S255" i="1"/>
  <c r="V255" i="1"/>
  <c r="X255" i="1"/>
  <c r="Y255" i="1"/>
  <c r="B256" i="1"/>
  <c r="C256" i="1"/>
  <c r="I256" i="1"/>
  <c r="J256" i="1"/>
  <c r="K256" i="1"/>
  <c r="M256" i="1"/>
  <c r="P256" i="1"/>
  <c r="R256" i="1"/>
  <c r="S256" i="1"/>
  <c r="V256" i="1"/>
  <c r="X256" i="1"/>
  <c r="Y256" i="1"/>
  <c r="B257" i="1"/>
  <c r="C257" i="1"/>
  <c r="I257" i="1"/>
  <c r="J257" i="1"/>
  <c r="K257" i="1"/>
  <c r="M257" i="1"/>
  <c r="P257" i="1"/>
  <c r="R257" i="1"/>
  <c r="S257" i="1"/>
  <c r="V257" i="1"/>
  <c r="X257" i="1"/>
  <c r="Y257" i="1"/>
  <c r="B258" i="1"/>
  <c r="C258" i="1"/>
  <c r="I258" i="1"/>
  <c r="J258" i="1"/>
  <c r="K258" i="1"/>
  <c r="M258" i="1"/>
  <c r="P258" i="1"/>
  <c r="R258" i="1"/>
  <c r="S258" i="1"/>
  <c r="V258" i="1"/>
  <c r="X258" i="1"/>
  <c r="Y258" i="1"/>
  <c r="B259" i="1"/>
  <c r="C259" i="1"/>
  <c r="I259" i="1"/>
  <c r="J259" i="1"/>
  <c r="K259" i="1"/>
  <c r="M259" i="1"/>
  <c r="P259" i="1"/>
  <c r="R259" i="1"/>
  <c r="S259" i="1"/>
  <c r="V259" i="1"/>
  <c r="X259" i="1"/>
  <c r="Y259" i="1"/>
  <c r="B260" i="1"/>
  <c r="C260" i="1"/>
  <c r="I260" i="1"/>
  <c r="J260" i="1"/>
  <c r="K260" i="1"/>
  <c r="M260" i="1"/>
  <c r="P260" i="1"/>
  <c r="R260" i="1"/>
  <c r="S260" i="1"/>
  <c r="V260" i="1"/>
  <c r="X260" i="1"/>
  <c r="Y260" i="1"/>
  <c r="B261" i="1"/>
  <c r="C261" i="1"/>
  <c r="I261" i="1"/>
  <c r="J261" i="1"/>
  <c r="K261" i="1"/>
  <c r="M261" i="1"/>
  <c r="P261" i="1"/>
  <c r="R261" i="1"/>
  <c r="S261" i="1"/>
  <c r="V261" i="1"/>
  <c r="X261" i="1"/>
  <c r="Y261" i="1"/>
  <c r="B262" i="1"/>
  <c r="C262" i="1"/>
  <c r="I262" i="1"/>
  <c r="J262" i="1"/>
  <c r="K262" i="1"/>
  <c r="M262" i="1"/>
  <c r="P262" i="1"/>
  <c r="R262" i="1"/>
  <c r="S262" i="1"/>
  <c r="V262" i="1"/>
  <c r="X262" i="1"/>
  <c r="Y262" i="1"/>
  <c r="B263" i="1"/>
  <c r="C263" i="1"/>
  <c r="I263" i="1"/>
  <c r="J263" i="1"/>
  <c r="K263" i="1"/>
  <c r="M263" i="1"/>
  <c r="P263" i="1"/>
  <c r="R263" i="1"/>
  <c r="S263" i="1"/>
  <c r="V263" i="1"/>
  <c r="X263" i="1"/>
  <c r="Y263" i="1"/>
  <c r="B264" i="1"/>
  <c r="C264" i="1"/>
  <c r="I264" i="1"/>
  <c r="J264" i="1"/>
  <c r="K264" i="1"/>
  <c r="M264" i="1"/>
  <c r="P264" i="1"/>
  <c r="R264" i="1"/>
  <c r="S264" i="1"/>
  <c r="V264" i="1"/>
  <c r="X264" i="1"/>
  <c r="Y264" i="1"/>
  <c r="B265" i="1"/>
  <c r="C265" i="1"/>
  <c r="I265" i="1"/>
  <c r="J265" i="1"/>
  <c r="K265" i="1"/>
  <c r="M265" i="1"/>
  <c r="P265" i="1"/>
  <c r="R265" i="1"/>
  <c r="S265" i="1"/>
  <c r="V265" i="1"/>
  <c r="X265" i="1"/>
  <c r="Y265" i="1"/>
  <c r="B266" i="1"/>
  <c r="C266" i="1"/>
  <c r="I266" i="1"/>
  <c r="J266" i="1"/>
  <c r="K266" i="1"/>
  <c r="M266" i="1"/>
  <c r="P266" i="1"/>
  <c r="R266" i="1"/>
  <c r="S266" i="1"/>
  <c r="V266" i="1"/>
  <c r="X266" i="1"/>
  <c r="Y266" i="1"/>
  <c r="B267" i="1"/>
  <c r="C267" i="1"/>
  <c r="I267" i="1"/>
  <c r="J267" i="1"/>
  <c r="K267" i="1"/>
  <c r="M267" i="1"/>
  <c r="P267" i="1"/>
  <c r="R267" i="1"/>
  <c r="S267" i="1"/>
  <c r="V267" i="1"/>
  <c r="X267" i="1"/>
  <c r="Y267" i="1"/>
  <c r="B268" i="1"/>
  <c r="C268" i="1"/>
  <c r="I268" i="1"/>
  <c r="J268" i="1"/>
  <c r="K268" i="1"/>
  <c r="M268" i="1"/>
  <c r="P268" i="1"/>
  <c r="R268" i="1"/>
  <c r="S268" i="1"/>
  <c r="V268" i="1"/>
  <c r="X268" i="1"/>
  <c r="Y268" i="1"/>
  <c r="B269" i="1"/>
  <c r="C269" i="1"/>
  <c r="I269" i="1"/>
  <c r="J269" i="1"/>
  <c r="K269" i="1"/>
  <c r="M269" i="1"/>
  <c r="P269" i="1"/>
  <c r="R269" i="1"/>
  <c r="S269" i="1"/>
  <c r="V269" i="1"/>
  <c r="X269" i="1"/>
  <c r="Y269" i="1"/>
  <c r="B270" i="1"/>
  <c r="C270" i="1"/>
  <c r="I270" i="1"/>
  <c r="J270" i="1"/>
  <c r="K270" i="1"/>
  <c r="M270" i="1"/>
  <c r="P270" i="1"/>
  <c r="R270" i="1"/>
  <c r="S270" i="1"/>
  <c r="V270" i="1"/>
  <c r="X270" i="1"/>
  <c r="Y270" i="1"/>
  <c r="B271" i="1"/>
  <c r="C271" i="1"/>
  <c r="I271" i="1"/>
  <c r="J271" i="1"/>
  <c r="K271" i="1"/>
  <c r="M271" i="1"/>
  <c r="P271" i="1"/>
  <c r="R271" i="1"/>
  <c r="S271" i="1"/>
  <c r="V271" i="1"/>
  <c r="X271" i="1"/>
  <c r="Y271" i="1"/>
  <c r="B272" i="1"/>
  <c r="C272" i="1"/>
  <c r="I272" i="1"/>
  <c r="J272" i="1"/>
  <c r="K272" i="1"/>
  <c r="M272" i="1"/>
  <c r="P272" i="1"/>
  <c r="R272" i="1"/>
  <c r="S272" i="1"/>
  <c r="V272" i="1"/>
  <c r="X272" i="1"/>
  <c r="Y272" i="1"/>
  <c r="B273" i="1"/>
  <c r="C273" i="1"/>
  <c r="I273" i="1"/>
  <c r="J273" i="1"/>
  <c r="K273" i="1"/>
  <c r="M273" i="1"/>
  <c r="P273" i="1"/>
  <c r="R273" i="1"/>
  <c r="S273" i="1"/>
  <c r="V273" i="1"/>
  <c r="X273" i="1"/>
  <c r="Y273" i="1"/>
  <c r="B274" i="1"/>
  <c r="C274" i="1"/>
  <c r="I274" i="1"/>
  <c r="J274" i="1"/>
  <c r="K274" i="1"/>
  <c r="M274" i="1"/>
  <c r="P274" i="1"/>
  <c r="R274" i="1"/>
  <c r="S274" i="1"/>
  <c r="V274" i="1"/>
  <c r="X274" i="1"/>
  <c r="Y274" i="1"/>
  <c r="B275" i="1"/>
  <c r="C275" i="1"/>
  <c r="I275" i="1"/>
  <c r="J275" i="1"/>
  <c r="K275" i="1"/>
  <c r="M275" i="1"/>
  <c r="P275" i="1"/>
  <c r="R275" i="1"/>
  <c r="S275" i="1"/>
  <c r="V275" i="1"/>
  <c r="X275" i="1"/>
  <c r="Y275" i="1"/>
  <c r="B276" i="1"/>
  <c r="C276" i="1"/>
  <c r="I276" i="1"/>
  <c r="J276" i="1"/>
  <c r="K276" i="1"/>
  <c r="M276" i="1"/>
  <c r="P276" i="1"/>
  <c r="R276" i="1"/>
  <c r="S276" i="1"/>
  <c r="V276" i="1"/>
  <c r="X276" i="1"/>
  <c r="Y276" i="1"/>
  <c r="B277" i="1"/>
  <c r="C277" i="1"/>
  <c r="I277" i="1"/>
  <c r="J277" i="1"/>
  <c r="K277" i="1"/>
  <c r="M277" i="1"/>
  <c r="P277" i="1"/>
  <c r="R277" i="1"/>
  <c r="S277" i="1"/>
  <c r="V277" i="1"/>
  <c r="X277" i="1"/>
  <c r="Y277" i="1"/>
  <c r="B278" i="1"/>
  <c r="C278" i="1"/>
  <c r="I278" i="1"/>
  <c r="J278" i="1"/>
  <c r="K278" i="1"/>
  <c r="M278" i="1"/>
  <c r="P278" i="1"/>
  <c r="R278" i="1"/>
  <c r="S278" i="1"/>
  <c r="V278" i="1"/>
  <c r="X278" i="1"/>
  <c r="Y278" i="1"/>
  <c r="B279" i="1"/>
  <c r="C279" i="1"/>
  <c r="I279" i="1"/>
  <c r="J279" i="1"/>
  <c r="K279" i="1"/>
  <c r="M279" i="1"/>
  <c r="P279" i="1"/>
  <c r="R279" i="1"/>
  <c r="S279" i="1"/>
  <c r="V279" i="1"/>
  <c r="X279" i="1"/>
  <c r="Y279" i="1"/>
  <c r="B280" i="1"/>
  <c r="C280" i="1"/>
  <c r="I280" i="1"/>
  <c r="J280" i="1"/>
  <c r="K280" i="1"/>
  <c r="M280" i="1"/>
  <c r="P280" i="1"/>
  <c r="R280" i="1"/>
  <c r="S280" i="1"/>
  <c r="V280" i="1"/>
  <c r="X280" i="1"/>
  <c r="Y280" i="1"/>
  <c r="B281" i="1"/>
  <c r="C281" i="1"/>
  <c r="I281" i="1"/>
  <c r="J281" i="1"/>
  <c r="K281" i="1"/>
  <c r="M281" i="1"/>
  <c r="P281" i="1"/>
  <c r="R281" i="1"/>
  <c r="S281" i="1"/>
  <c r="V281" i="1"/>
  <c r="X281" i="1"/>
  <c r="Y281" i="1"/>
  <c r="B282" i="1"/>
  <c r="C282" i="1"/>
  <c r="I282" i="1"/>
  <c r="J282" i="1"/>
  <c r="K282" i="1"/>
  <c r="M282" i="1"/>
  <c r="P282" i="1"/>
  <c r="R282" i="1"/>
  <c r="S282" i="1"/>
  <c r="V282" i="1"/>
  <c r="X282" i="1"/>
  <c r="Y282" i="1"/>
  <c r="B283" i="1"/>
  <c r="C283" i="1"/>
  <c r="I283" i="1"/>
  <c r="J283" i="1"/>
  <c r="K283" i="1"/>
  <c r="M283" i="1"/>
  <c r="P283" i="1"/>
  <c r="R283" i="1"/>
  <c r="S283" i="1"/>
  <c r="V283" i="1"/>
  <c r="X283" i="1"/>
  <c r="Y283" i="1"/>
  <c r="B284" i="1"/>
  <c r="C284" i="1"/>
  <c r="I284" i="1"/>
  <c r="J284" i="1"/>
  <c r="K284" i="1"/>
  <c r="M284" i="1"/>
  <c r="P284" i="1"/>
  <c r="R284" i="1"/>
  <c r="S284" i="1"/>
  <c r="V284" i="1"/>
  <c r="X284" i="1"/>
  <c r="Y284" i="1"/>
  <c r="B285" i="1"/>
  <c r="C285" i="1"/>
  <c r="I285" i="1"/>
  <c r="J285" i="1"/>
  <c r="K285" i="1"/>
  <c r="M285" i="1"/>
  <c r="P285" i="1"/>
  <c r="R285" i="1"/>
  <c r="S285" i="1"/>
  <c r="V285" i="1"/>
  <c r="X285" i="1"/>
  <c r="Y285" i="1"/>
  <c r="B286" i="1"/>
  <c r="C286" i="1"/>
  <c r="I286" i="1"/>
  <c r="J286" i="1"/>
  <c r="K286" i="1"/>
  <c r="M286" i="1"/>
  <c r="P286" i="1"/>
  <c r="R286" i="1"/>
  <c r="S286" i="1"/>
  <c r="V286" i="1"/>
  <c r="X286" i="1"/>
  <c r="Y286" i="1"/>
  <c r="B287" i="1"/>
  <c r="C287" i="1"/>
  <c r="I287" i="1"/>
  <c r="J287" i="1"/>
  <c r="K287" i="1"/>
  <c r="M287" i="1"/>
  <c r="P287" i="1"/>
  <c r="R287" i="1"/>
  <c r="S287" i="1"/>
  <c r="V287" i="1"/>
  <c r="X287" i="1"/>
  <c r="Y287" i="1"/>
  <c r="B288" i="1"/>
  <c r="C288" i="1"/>
  <c r="I288" i="1"/>
  <c r="J288" i="1"/>
  <c r="K288" i="1"/>
  <c r="M288" i="1"/>
  <c r="P288" i="1"/>
  <c r="R288" i="1"/>
  <c r="S288" i="1"/>
  <c r="V288" i="1"/>
  <c r="X288" i="1"/>
  <c r="Y288" i="1"/>
  <c r="B289" i="1"/>
  <c r="C289" i="1"/>
  <c r="I289" i="1"/>
  <c r="J289" i="1"/>
  <c r="K289" i="1"/>
  <c r="M289" i="1"/>
  <c r="P289" i="1"/>
  <c r="R289" i="1"/>
  <c r="S289" i="1"/>
  <c r="V289" i="1"/>
  <c r="X289" i="1"/>
  <c r="Y289" i="1"/>
  <c r="B290" i="1"/>
  <c r="C290" i="1"/>
  <c r="I290" i="1"/>
  <c r="J290" i="1"/>
  <c r="K290" i="1"/>
  <c r="M290" i="1"/>
  <c r="P290" i="1"/>
  <c r="R290" i="1"/>
  <c r="S290" i="1"/>
  <c r="V290" i="1"/>
  <c r="X290" i="1"/>
  <c r="Y290" i="1"/>
  <c r="B291" i="1"/>
  <c r="C291" i="1"/>
  <c r="I291" i="1"/>
  <c r="J291" i="1"/>
  <c r="K291" i="1"/>
  <c r="M291" i="1"/>
  <c r="P291" i="1"/>
  <c r="R291" i="1"/>
  <c r="S291" i="1"/>
  <c r="V291" i="1"/>
  <c r="X291" i="1"/>
  <c r="Y291" i="1"/>
  <c r="B292" i="1"/>
  <c r="C292" i="1"/>
  <c r="I292" i="1"/>
  <c r="J292" i="1"/>
  <c r="K292" i="1"/>
  <c r="M292" i="1"/>
  <c r="P292" i="1"/>
  <c r="R292" i="1"/>
  <c r="S292" i="1"/>
  <c r="V292" i="1"/>
  <c r="X292" i="1"/>
  <c r="Y292" i="1"/>
  <c r="B293" i="1"/>
  <c r="C293" i="1"/>
  <c r="I293" i="1"/>
  <c r="J293" i="1"/>
  <c r="K293" i="1"/>
  <c r="M293" i="1"/>
  <c r="P293" i="1"/>
  <c r="R293" i="1"/>
  <c r="S293" i="1"/>
  <c r="V293" i="1"/>
  <c r="X293" i="1"/>
  <c r="Y293" i="1"/>
  <c r="B294" i="1"/>
  <c r="C294" i="1"/>
  <c r="I294" i="1"/>
  <c r="J294" i="1"/>
  <c r="K294" i="1"/>
  <c r="M294" i="1"/>
  <c r="P294" i="1"/>
  <c r="R294" i="1"/>
  <c r="S294" i="1"/>
  <c r="V294" i="1"/>
  <c r="X294" i="1"/>
  <c r="Y294" i="1"/>
  <c r="B295" i="1"/>
  <c r="C295" i="1"/>
  <c r="I295" i="1"/>
  <c r="J295" i="1"/>
  <c r="K295" i="1"/>
  <c r="M295" i="1"/>
  <c r="P295" i="1"/>
  <c r="R295" i="1"/>
  <c r="S295" i="1"/>
  <c r="V295" i="1"/>
  <c r="X295" i="1"/>
  <c r="Y295" i="1"/>
  <c r="B296" i="1"/>
  <c r="C296" i="1"/>
  <c r="I296" i="1"/>
  <c r="J296" i="1"/>
  <c r="K296" i="1"/>
  <c r="M296" i="1"/>
  <c r="P296" i="1"/>
  <c r="R296" i="1"/>
  <c r="S296" i="1"/>
  <c r="V296" i="1"/>
  <c r="X296" i="1"/>
  <c r="Y296" i="1"/>
  <c r="B297" i="1"/>
  <c r="C297" i="1"/>
  <c r="I297" i="1"/>
  <c r="J297" i="1"/>
  <c r="K297" i="1"/>
  <c r="M297" i="1"/>
  <c r="P297" i="1"/>
  <c r="R297" i="1"/>
  <c r="S297" i="1"/>
  <c r="V297" i="1"/>
  <c r="X297" i="1"/>
  <c r="Y297" i="1"/>
  <c r="B298" i="1"/>
  <c r="C298" i="1"/>
  <c r="I298" i="1"/>
  <c r="J298" i="1"/>
  <c r="K298" i="1"/>
  <c r="M298" i="1"/>
  <c r="P298" i="1"/>
  <c r="R298" i="1"/>
  <c r="S298" i="1"/>
  <c r="V298" i="1"/>
  <c r="X298" i="1"/>
  <c r="Y298" i="1"/>
  <c r="B299" i="1"/>
  <c r="C299" i="1"/>
  <c r="I299" i="1"/>
  <c r="J299" i="1"/>
  <c r="K299" i="1"/>
  <c r="M299" i="1"/>
  <c r="P299" i="1"/>
  <c r="R299" i="1"/>
  <c r="S299" i="1"/>
  <c r="V299" i="1"/>
  <c r="X299" i="1"/>
  <c r="Y299" i="1"/>
  <c r="B300" i="1"/>
  <c r="C300" i="1"/>
  <c r="I300" i="1"/>
  <c r="J300" i="1"/>
  <c r="K300" i="1"/>
  <c r="M300" i="1"/>
  <c r="P300" i="1"/>
  <c r="R300" i="1"/>
  <c r="S300" i="1"/>
  <c r="V300" i="1"/>
  <c r="X300" i="1"/>
  <c r="Y300" i="1"/>
  <c r="B301" i="1"/>
  <c r="C301" i="1"/>
  <c r="I301" i="1"/>
  <c r="J301" i="1"/>
  <c r="K301" i="1"/>
  <c r="M301" i="1"/>
  <c r="P301" i="1"/>
  <c r="R301" i="1"/>
  <c r="S301" i="1"/>
  <c r="V301" i="1"/>
  <c r="X301" i="1"/>
  <c r="Y301" i="1"/>
  <c r="B302" i="1"/>
  <c r="C302" i="1"/>
  <c r="I302" i="1"/>
  <c r="J302" i="1"/>
  <c r="K302" i="1"/>
  <c r="M302" i="1"/>
  <c r="P302" i="1"/>
  <c r="R302" i="1"/>
  <c r="S302" i="1"/>
  <c r="V302" i="1"/>
  <c r="X302" i="1"/>
  <c r="Y302" i="1"/>
  <c r="B303" i="1"/>
  <c r="C303" i="1"/>
  <c r="I303" i="1"/>
  <c r="J303" i="1"/>
  <c r="K303" i="1"/>
  <c r="M303" i="1"/>
  <c r="P303" i="1"/>
  <c r="R303" i="1"/>
  <c r="S303" i="1"/>
  <c r="V303" i="1"/>
  <c r="X303" i="1"/>
  <c r="Y303" i="1"/>
  <c r="B304" i="1"/>
  <c r="C304" i="1"/>
  <c r="I304" i="1"/>
  <c r="J304" i="1"/>
  <c r="K304" i="1"/>
  <c r="M304" i="1"/>
  <c r="P304" i="1"/>
  <c r="R304" i="1"/>
  <c r="S304" i="1"/>
  <c r="V304" i="1"/>
  <c r="X304" i="1"/>
  <c r="Y304" i="1"/>
  <c r="B305" i="1"/>
  <c r="C305" i="1"/>
  <c r="I305" i="1"/>
  <c r="J305" i="1"/>
  <c r="K305" i="1"/>
  <c r="M305" i="1"/>
  <c r="P305" i="1"/>
  <c r="R305" i="1"/>
  <c r="S305" i="1"/>
  <c r="V305" i="1"/>
  <c r="X305" i="1"/>
  <c r="Y305" i="1"/>
  <c r="B306" i="1"/>
  <c r="C306" i="1"/>
  <c r="I306" i="1"/>
  <c r="J306" i="1"/>
  <c r="K306" i="1"/>
  <c r="M306" i="1"/>
  <c r="P306" i="1"/>
  <c r="R306" i="1"/>
  <c r="S306" i="1"/>
  <c r="V306" i="1"/>
  <c r="X306" i="1"/>
  <c r="Y306" i="1"/>
  <c r="B307" i="1"/>
  <c r="C307" i="1"/>
  <c r="I307" i="1"/>
  <c r="J307" i="1"/>
  <c r="K307" i="1"/>
  <c r="M307" i="1"/>
  <c r="P307" i="1"/>
  <c r="R307" i="1"/>
  <c r="S307" i="1"/>
  <c r="V307" i="1"/>
  <c r="X307" i="1"/>
  <c r="Y307" i="1"/>
  <c r="B308" i="1"/>
  <c r="C308" i="1"/>
  <c r="I308" i="1"/>
  <c r="J308" i="1"/>
  <c r="K308" i="1"/>
  <c r="M308" i="1"/>
  <c r="P308" i="1"/>
  <c r="R308" i="1"/>
  <c r="S308" i="1"/>
  <c r="V308" i="1"/>
  <c r="X308" i="1"/>
  <c r="Y308" i="1"/>
  <c r="B309" i="1"/>
  <c r="C309" i="1"/>
  <c r="I309" i="1"/>
  <c r="J309" i="1"/>
  <c r="K309" i="1"/>
  <c r="M309" i="1"/>
  <c r="P309" i="1"/>
  <c r="R309" i="1"/>
  <c r="S309" i="1"/>
  <c r="V309" i="1"/>
  <c r="X309" i="1"/>
  <c r="Y309" i="1"/>
  <c r="B310" i="1"/>
  <c r="C310" i="1"/>
  <c r="I310" i="1"/>
  <c r="J310" i="1"/>
  <c r="K310" i="1"/>
  <c r="M310" i="1"/>
  <c r="P310" i="1"/>
  <c r="R310" i="1"/>
  <c r="S310" i="1"/>
  <c r="V310" i="1"/>
  <c r="X310" i="1"/>
  <c r="Y310" i="1"/>
  <c r="B311" i="1"/>
  <c r="C311" i="1"/>
  <c r="I311" i="1"/>
  <c r="J311" i="1"/>
  <c r="K311" i="1"/>
  <c r="M311" i="1"/>
  <c r="P311" i="1"/>
  <c r="R311" i="1"/>
  <c r="S311" i="1"/>
  <c r="V311" i="1"/>
  <c r="X311" i="1"/>
  <c r="Y311" i="1"/>
  <c r="N86" i="2" l="1"/>
  <c r="AH4" i="2" s="1"/>
  <c r="AG4" i="2" s="1"/>
  <c r="N34" i="2"/>
  <c r="AH2" i="2" s="1"/>
  <c r="AG2" i="2" s="1"/>
  <c r="N104" i="2"/>
  <c r="AH5" i="2" s="1"/>
  <c r="AG5" i="2" s="1"/>
  <c r="N68" i="2"/>
  <c r="AH3" i="2" s="1"/>
  <c r="AG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Elisa Garuglieri</author>
  </authors>
  <commentList>
    <comment ref="N78" authorId="0" shapeId="0" xr:uid="{F3DE5B46-CF0E-4155-9FEC-6A35FBDE022D}">
      <text>
        <r>
          <rPr>
            <b/>
            <sz val="9"/>
            <color indexed="81"/>
            <rFont val="Tahoma"/>
            <family val="2"/>
          </rPr>
          <t>Elisa Garuglieri:</t>
        </r>
        <r>
          <rPr>
            <sz val="9"/>
            <color indexed="81"/>
            <rFont val="Tahoma"/>
            <family val="2"/>
          </rPr>
          <t xml:space="preserve">
DI CUI 4 GIORNI NON GIUSTIFICATI DAL 26/08/2025-29/08/2025
</t>
        </r>
      </text>
    </comment>
  </commentList>
</comments>
</file>

<file path=xl/sharedStrings.xml><?xml version="1.0" encoding="utf-8"?>
<sst xmlns="http://schemas.openxmlformats.org/spreadsheetml/2006/main" count="228" uniqueCount="91">
  <si>
    <t>Matricola</t>
  </si>
  <si>
    <t>Cognome</t>
  </si>
  <si>
    <t>Nome</t>
  </si>
  <si>
    <t>Data Inizio</t>
  </si>
  <si>
    <t>Data Fine</t>
  </si>
  <si>
    <t>% Retrib.</t>
  </si>
  <si>
    <t>Data Inizio % Retrib.</t>
  </si>
  <si>
    <t>Data Fine % Retrib.</t>
  </si>
  <si>
    <t>Cod. Causale</t>
  </si>
  <si>
    <t>Descr. Causale</t>
  </si>
  <si>
    <t>Tipo Periodo</t>
  </si>
  <si>
    <t>Nr. Tot Minuti</t>
  </si>
  <si>
    <t>Nr. Tot Minuti Str</t>
  </si>
  <si>
    <t>Nr. Tot Giorni</t>
  </si>
  <si>
    <t>Nr. Tot Minuti Periodo</t>
  </si>
  <si>
    <t>Nr. Tot Minuti Periodo Str</t>
  </si>
  <si>
    <t>Nr. Tot Giorni Periodo</t>
  </si>
  <si>
    <t>Cognome Familiare</t>
  </si>
  <si>
    <t>Nome Familiare</t>
  </si>
  <si>
    <t>Data Nascita Familiare</t>
  </si>
  <si>
    <t>Timbra Inizio in minuti</t>
  </si>
  <si>
    <t>Timbra Inizio</t>
  </si>
  <si>
    <t>Timbra Fine in minuti</t>
  </si>
  <si>
    <t>Timbra Fine</t>
  </si>
  <si>
    <t>Azienda</t>
  </si>
  <si>
    <t>Note</t>
  </si>
  <si>
    <t>N. DIP.</t>
  </si>
  <si>
    <t>AFFARI GENERALI</t>
  </si>
  <si>
    <t>GESTIONE DEL TERRITORIO</t>
  </si>
  <si>
    <t>SERV FININZIARIO</t>
  </si>
  <si>
    <t>SERV. ALLA PERSONA</t>
  </si>
  <si>
    <t>CECCHERINI</t>
  </si>
  <si>
    <t>BECHERINI</t>
  </si>
  <si>
    <t>POGGIALI</t>
  </si>
  <si>
    <t>MARRONCINI</t>
  </si>
  <si>
    <t>FABBRI</t>
  </si>
  <si>
    <t>BONDI</t>
  </si>
  <si>
    <t>PULITI</t>
  </si>
  <si>
    <t>ACQUAVIVA</t>
  </si>
  <si>
    <t>MEINI</t>
  </si>
  <si>
    <t>PINZANI</t>
  </si>
  <si>
    <t>TONELLI</t>
  </si>
  <si>
    <t>BECATTINI</t>
  </si>
  <si>
    <t>PECORARO</t>
  </si>
  <si>
    <t>CIOTOLI</t>
  </si>
  <si>
    <t>CHELI E.</t>
  </si>
  <si>
    <t>BETTINI</t>
  </si>
  <si>
    <t>CHELI S.</t>
  </si>
  <si>
    <t>AGLIETTI</t>
  </si>
  <si>
    <t>GALGANI</t>
  </si>
  <si>
    <t>SARTI</t>
  </si>
  <si>
    <t>RONDONI</t>
  </si>
  <si>
    <t>CAVACIOCCHI</t>
  </si>
  <si>
    <t>FRANCI</t>
  </si>
  <si>
    <t>CECCHETTI</t>
  </si>
  <si>
    <t>FOCARDI</t>
  </si>
  <si>
    <t>LONGHI</t>
  </si>
  <si>
    <t>CRESCIOLI</t>
  </si>
  <si>
    <t>Data Inizio CONTEGGIO</t>
  </si>
  <si>
    <t>Data Fine CONTEGGIO</t>
  </si>
  <si>
    <t>N. giorni lun-ven</t>
  </si>
  <si>
    <t>Periodo riferimento anno intero</t>
  </si>
  <si>
    <t>Data</t>
  </si>
  <si>
    <t>Festività</t>
  </si>
  <si>
    <t>CAPODANNO</t>
  </si>
  <si>
    <t>EPIFANIA</t>
  </si>
  <si>
    <t>PASQUA</t>
  </si>
  <si>
    <t>LUNEDì ANGELO</t>
  </si>
  <si>
    <t>LIBERAZIONE</t>
  </si>
  <si>
    <t>FESTA LAVORO</t>
  </si>
  <si>
    <t>F. REPUBBLICA</t>
  </si>
  <si>
    <t>ASSUNZIONE</t>
  </si>
  <si>
    <t>SANTI</t>
  </si>
  <si>
    <t>PATRONO RUFINA</t>
  </si>
  <si>
    <t>IMMACOLATA</t>
  </si>
  <si>
    <t>NATALE</t>
  </si>
  <si>
    <t>S. STEFANO</t>
  </si>
  <si>
    <t>da portale unione</t>
  </si>
  <si>
    <t>SERV. FINANZIARIO</t>
  </si>
  <si>
    <t>AREA/SERVIZIO</t>
  </si>
  <si>
    <t>TOTALE AFFARI GENERALI</t>
  </si>
  <si>
    <t>TOTALE GESTIONE DEL TERRITORIO</t>
  </si>
  <si>
    <t>TOTALE SERV. ALLA PERSONA</t>
  </si>
  <si>
    <t>TOTALE SERV. FINANZIARIO</t>
  </si>
  <si>
    <t xml:space="preserve">ANNO </t>
  </si>
  <si>
    <t>PERIODO</t>
  </si>
  <si>
    <t>N. DIPENDENTI</t>
  </si>
  <si>
    <t>N. GIORNI LAVORATIVI</t>
  </si>
  <si>
    <t>% PRESENZE</t>
  </si>
  <si>
    <t>% ASSENZE</t>
  </si>
  <si>
    <t>LUG-SET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</si>
</sst>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9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14" fontId="0" fillId="0" borderId="0" xfId="0" applyNumberFormat="1"/>
    <xf numFmtId="0" fontId="16" fillId="0" borderId="10" xfId="0" applyFont="1" applyBorder="1"/>
    <xf numFmtId="0" fontId="0" fillId="0" borderId="10" xfId="0" applyBorder="1"/>
    <xf numFmtId="0" fontId="14" fillId="0" borderId="10" xfId="0" applyFont="1" applyBorder="1"/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4" xfId="0" applyBorder="1"/>
    <xf numFmtId="0" fontId="18" fillId="0" borderId="15" xfId="0" applyFont="1" applyBorder="1"/>
    <xf numFmtId="0" fontId="0" fillId="33" borderId="13" xfId="0" applyFill="1" applyBorder="1"/>
    <xf numFmtId="0" fontId="0" fillId="0" borderId="13" xfId="0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10" xfId="0" applyBorder="1" applyAlignment="1">
      <alignment horizontal="center"/>
    </xf>
    <xf numFmtId="14" fontId="0" fillId="0" borderId="10" xfId="0" applyNumberFormat="1" applyBorder="1"/>
    <xf numFmtId="14" fontId="0" fillId="34" borderId="10" xfId="0" applyNumberFormat="1" applyFill="1" applyBorder="1"/>
    <xf numFmtId="0" fontId="0" fillId="34" borderId="10" xfId="0" applyFill="1" applyBorder="1"/>
    <xf numFmtId="14" fontId="0" fillId="35" borderId="10" xfId="0" applyNumberFormat="1" applyFill="1" applyBorder="1"/>
    <xf numFmtId="0" fontId="0" fillId="35" borderId="10" xfId="0" applyFill="1" applyBorder="1"/>
    <xf numFmtId="0" fontId="0" fillId="33" borderId="11" xfId="0" applyFill="1" applyBorder="1"/>
    <xf numFmtId="0" fontId="0" fillId="0" borderId="11" xfId="0" applyBorder="1"/>
    <xf numFmtId="0" fontId="0" fillId="33" borderId="10" xfId="0" applyFill="1" applyBorder="1"/>
    <xf numFmtId="0" fontId="0" fillId="33" borderId="14" xfId="0" applyFill="1" applyBorder="1"/>
    <xf numFmtId="0" fontId="0" fillId="0" borderId="18" xfId="0" applyBorder="1"/>
    <xf numFmtId="0" fontId="0" fillId="0" borderId="21" xfId="0" applyBorder="1"/>
    <xf numFmtId="14" fontId="0" fillId="33" borderId="10" xfId="0" applyNumberFormat="1" applyFill="1" applyBorder="1"/>
    <xf numFmtId="0" fontId="0" fillId="33" borderId="12" xfId="0" applyFill="1" applyBorder="1"/>
    <xf numFmtId="14" fontId="0" fillId="33" borderId="11" xfId="0" applyNumberFormat="1" applyFill="1" applyBorder="1"/>
    <xf numFmtId="0" fontId="0" fillId="0" borderId="12" xfId="0" applyBorder="1"/>
    <xf numFmtId="14" fontId="0" fillId="0" borderId="11" xfId="0" applyNumberFormat="1" applyBorder="1"/>
    <xf numFmtId="0" fontId="0" fillId="33" borderId="21" xfId="0" applyFill="1" applyBorder="1"/>
    <xf numFmtId="0" fontId="0" fillId="0" borderId="10" xfId="0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0" fontId="0" fillId="0" borderId="10" xfId="0" applyNumberFormat="1" applyBorder="1"/>
    <xf numFmtId="10" fontId="0" fillId="0" borderId="10" xfId="1" applyNumberFormat="1" applyFont="1" applyBorder="1"/>
    <xf numFmtId="14" fontId="0" fillId="36" borderId="10" xfId="0" applyNumberFormat="1" applyFill="1" applyBorder="1"/>
    <xf numFmtId="14" fontId="0" fillId="37" borderId="10" xfId="0" applyNumberFormat="1" applyFill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Percentuale" xfId="1" builtinId="5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0F0C-D25D-4C4C-AD27-65626EE82DCE}">
  <dimension ref="A1:Z311"/>
  <sheetViews>
    <sheetView topLeftCell="A151" workbookViewId="0">
      <selection activeCell="A170" sqref="A170:Q170"/>
    </sheetView>
  </sheetViews>
  <sheetFormatPr defaultRowHeight="15" x14ac:dyDescent="0.25"/>
  <sheetData>
    <row r="1" spans="1:2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6" x14ac:dyDescent="0.25">
      <c r="A2">
        <v>24</v>
      </c>
      <c r="B2" t="str">
        <f>"BETTINI"</f>
        <v>BETTINI</v>
      </c>
      <c r="C2" t="str">
        <f>"LORELLA"</f>
        <v>LORELLA</v>
      </c>
      <c r="D2" s="1">
        <v>45910</v>
      </c>
      <c r="E2" s="1">
        <v>45910</v>
      </c>
      <c r="F2">
        <v>100</v>
      </c>
      <c r="G2" s="1">
        <v>45910</v>
      </c>
      <c r="H2" s="1">
        <v>45910</v>
      </c>
      <c r="I2" t="str">
        <f>"1000"</f>
        <v>1000</v>
      </c>
      <c r="J2" t="str">
        <f>"FERIE"</f>
        <v>FERIE</v>
      </c>
      <c r="K2" t="str">
        <f>""</f>
        <v/>
      </c>
      <c r="L2">
        <v>0</v>
      </c>
      <c r="M2" t="str">
        <f t="shared" ref="M2:M9" si="0">"0:00"</f>
        <v>0:00</v>
      </c>
      <c r="N2">
        <v>1</v>
      </c>
      <c r="O2">
        <v>0</v>
      </c>
      <c r="P2" t="str">
        <f t="shared" ref="P2:P9" si="1">"0:00"</f>
        <v>0:00</v>
      </c>
      <c r="Q2">
        <v>1</v>
      </c>
      <c r="R2" t="str">
        <f>""</f>
        <v/>
      </c>
      <c r="S2" t="str">
        <f>""</f>
        <v/>
      </c>
      <c r="V2" t="str">
        <f>""</f>
        <v/>
      </c>
      <c r="X2" t="str">
        <f>""</f>
        <v/>
      </c>
      <c r="Y2" t="str">
        <f>""</f>
        <v/>
      </c>
    </row>
    <row r="3" spans="1:26" x14ac:dyDescent="0.25">
      <c r="A3">
        <v>24</v>
      </c>
      <c r="B3" t="str">
        <f>"BETTINI"</f>
        <v>BETTINI</v>
      </c>
      <c r="C3" t="str">
        <f>"LORELLA"</f>
        <v>LORELLA</v>
      </c>
      <c r="D3" s="1">
        <v>45894</v>
      </c>
      <c r="E3" s="1">
        <v>45896</v>
      </c>
      <c r="F3">
        <v>100</v>
      </c>
      <c r="G3" s="1">
        <v>45894</v>
      </c>
      <c r="H3" s="1">
        <v>45896</v>
      </c>
      <c r="I3" t="str">
        <f>"1000"</f>
        <v>1000</v>
      </c>
      <c r="J3" t="str">
        <f>"FERIE"</f>
        <v>FERIE</v>
      </c>
      <c r="K3" t="str">
        <f>""</f>
        <v/>
      </c>
      <c r="L3">
        <v>0</v>
      </c>
      <c r="M3" t="str">
        <f t="shared" si="0"/>
        <v>0:00</v>
      </c>
      <c r="N3">
        <v>3</v>
      </c>
      <c r="O3">
        <v>0</v>
      </c>
      <c r="P3" t="str">
        <f t="shared" si="1"/>
        <v>0:00</v>
      </c>
      <c r="Q3">
        <v>3</v>
      </c>
      <c r="R3" t="str">
        <f>""</f>
        <v/>
      </c>
      <c r="S3" t="str">
        <f>""</f>
        <v/>
      </c>
      <c r="V3" t="str">
        <f>""</f>
        <v/>
      </c>
      <c r="X3" t="str">
        <f>""</f>
        <v/>
      </c>
      <c r="Y3" t="str">
        <f>""</f>
        <v/>
      </c>
    </row>
    <row r="4" spans="1:26" x14ac:dyDescent="0.25">
      <c r="A4">
        <v>24</v>
      </c>
      <c r="B4" t="str">
        <f>"BETTINI"</f>
        <v>BETTINI</v>
      </c>
      <c r="C4" t="str">
        <f>"LORELLA"</f>
        <v>LORELLA</v>
      </c>
      <c r="D4" s="1">
        <v>45891</v>
      </c>
      <c r="E4" s="1">
        <v>45891</v>
      </c>
      <c r="F4">
        <v>100</v>
      </c>
      <c r="G4" s="1">
        <v>45891</v>
      </c>
      <c r="H4" s="1">
        <v>45891</v>
      </c>
      <c r="I4" t="str">
        <f>"1000"</f>
        <v>1000</v>
      </c>
      <c r="J4" t="str">
        <f>"FERIE"</f>
        <v>FERIE</v>
      </c>
      <c r="K4" t="str">
        <f>""</f>
        <v/>
      </c>
      <c r="L4">
        <v>0</v>
      </c>
      <c r="M4" t="str">
        <f t="shared" si="0"/>
        <v>0:00</v>
      </c>
      <c r="N4">
        <v>1</v>
      </c>
      <c r="O4">
        <v>0</v>
      </c>
      <c r="P4" t="str">
        <f t="shared" si="1"/>
        <v>0:00</v>
      </c>
      <c r="Q4">
        <v>1</v>
      </c>
      <c r="R4" t="str">
        <f>""</f>
        <v/>
      </c>
      <c r="S4" t="str">
        <f>""</f>
        <v/>
      </c>
      <c r="V4" t="str">
        <f>""</f>
        <v/>
      </c>
      <c r="X4" t="str">
        <f>""</f>
        <v/>
      </c>
      <c r="Y4" t="str">
        <f>""</f>
        <v/>
      </c>
    </row>
    <row r="5" spans="1:26" x14ac:dyDescent="0.25">
      <c r="A5">
        <v>24</v>
      </c>
      <c r="B5" t="str">
        <f>"BETTINI"</f>
        <v>BETTINI</v>
      </c>
      <c r="C5" t="str">
        <f>"LORELLA"</f>
        <v>LORELLA</v>
      </c>
      <c r="D5" s="1">
        <v>45845</v>
      </c>
      <c r="E5" s="1">
        <v>45846</v>
      </c>
      <c r="F5">
        <v>100</v>
      </c>
      <c r="G5" s="1">
        <v>45845</v>
      </c>
      <c r="H5" s="1">
        <v>45846</v>
      </c>
      <c r="I5" t="str">
        <f>"1000"</f>
        <v>1000</v>
      </c>
      <c r="J5" t="str">
        <f>"FERIE"</f>
        <v>FERIE</v>
      </c>
      <c r="K5" t="str">
        <f>""</f>
        <v/>
      </c>
      <c r="L5">
        <v>0</v>
      </c>
      <c r="M5" t="str">
        <f t="shared" si="0"/>
        <v>0:00</v>
      </c>
      <c r="N5">
        <v>2</v>
      </c>
      <c r="O5">
        <v>0</v>
      </c>
      <c r="P5" t="str">
        <f t="shared" si="1"/>
        <v>0:00</v>
      </c>
      <c r="Q5">
        <v>2</v>
      </c>
      <c r="R5" t="str">
        <f>""</f>
        <v/>
      </c>
      <c r="S5" t="str">
        <f>""</f>
        <v/>
      </c>
      <c r="V5" t="str">
        <f>""</f>
        <v/>
      </c>
      <c r="X5" t="str">
        <f>""</f>
        <v/>
      </c>
      <c r="Y5" t="str">
        <f>""</f>
        <v/>
      </c>
    </row>
    <row r="6" spans="1:26" x14ac:dyDescent="0.25">
      <c r="A6">
        <v>24</v>
      </c>
      <c r="B6" t="str">
        <f>"BETTINI"</f>
        <v>BETTINI</v>
      </c>
      <c r="C6" t="str">
        <f>"LORELLA"</f>
        <v>LORELLA</v>
      </c>
      <c r="D6" s="1">
        <v>45838</v>
      </c>
      <c r="E6" s="1">
        <v>45842</v>
      </c>
      <c r="F6">
        <v>100</v>
      </c>
      <c r="G6" s="1">
        <v>45838</v>
      </c>
      <c r="H6" s="1">
        <v>45842</v>
      </c>
      <c r="I6" t="str">
        <f>"1000"</f>
        <v>1000</v>
      </c>
      <c r="J6" t="str">
        <f>"FERIE"</f>
        <v>FERIE</v>
      </c>
      <c r="K6" t="str">
        <f>""</f>
        <v/>
      </c>
      <c r="L6">
        <v>0</v>
      </c>
      <c r="M6" t="str">
        <f t="shared" si="0"/>
        <v>0:00</v>
      </c>
      <c r="N6">
        <v>5</v>
      </c>
      <c r="O6">
        <v>0</v>
      </c>
      <c r="P6" t="str">
        <f t="shared" si="1"/>
        <v>0:00</v>
      </c>
      <c r="Q6">
        <v>4</v>
      </c>
      <c r="R6" t="str">
        <f>""</f>
        <v/>
      </c>
      <c r="S6" t="str">
        <f>""</f>
        <v/>
      </c>
      <c r="V6" t="str">
        <f>""</f>
        <v/>
      </c>
      <c r="X6" t="str">
        <f>""</f>
        <v/>
      </c>
      <c r="Y6" t="str">
        <f>""</f>
        <v/>
      </c>
    </row>
    <row r="7" spans="1:26" x14ac:dyDescent="0.25">
      <c r="A7">
        <v>27</v>
      </c>
      <c r="B7" t="str">
        <f>"BECHERINI"</f>
        <v>BECHERINI</v>
      </c>
      <c r="C7" t="str">
        <f>"GINO"</f>
        <v>GINO</v>
      </c>
      <c r="D7" s="1">
        <v>45658</v>
      </c>
      <c r="E7" s="1">
        <v>46022</v>
      </c>
      <c r="F7">
        <v>100</v>
      </c>
      <c r="G7" s="1">
        <v>45658</v>
      </c>
      <c r="H7" s="1">
        <v>46022</v>
      </c>
      <c r="I7" t="str">
        <f>"4509"</f>
        <v>4509</v>
      </c>
      <c r="J7" t="str">
        <f>"COMANDO AD ALTRO ENTE - RETRIBUITO (SOLO DESCR.)"</f>
        <v>COMANDO AD ALTRO ENTE - RETRIBUITO (SOLO DESCR.)</v>
      </c>
      <c r="K7" t="str">
        <f>""</f>
        <v/>
      </c>
      <c r="L7">
        <v>0</v>
      </c>
      <c r="M7" t="str">
        <f t="shared" si="0"/>
        <v>0:00</v>
      </c>
      <c r="N7">
        <v>365</v>
      </c>
      <c r="O7">
        <v>0</v>
      </c>
      <c r="P7" t="str">
        <f t="shared" si="1"/>
        <v>0:00</v>
      </c>
      <c r="Q7">
        <v>92</v>
      </c>
      <c r="R7" t="str">
        <f>""</f>
        <v/>
      </c>
      <c r="S7" t="str">
        <f>""</f>
        <v/>
      </c>
      <c r="V7" t="str">
        <f>""</f>
        <v/>
      </c>
      <c r="X7" t="str">
        <f>""</f>
        <v/>
      </c>
      <c r="Y7" t="str">
        <f>""</f>
        <v/>
      </c>
    </row>
    <row r="8" spans="1:26" x14ac:dyDescent="0.25">
      <c r="A8">
        <v>34</v>
      </c>
      <c r="B8" t="str">
        <f t="shared" ref="B8:B14" si="2">"CAVACIOCCHI"</f>
        <v>CAVACIOCCHI</v>
      </c>
      <c r="C8" t="str">
        <f t="shared" ref="C8:C14" si="3">"ANGELA"</f>
        <v>ANGELA</v>
      </c>
      <c r="D8" s="1">
        <v>45929</v>
      </c>
      <c r="E8" s="1">
        <v>45929</v>
      </c>
      <c r="F8">
        <v>100</v>
      </c>
      <c r="G8" s="1">
        <v>45929</v>
      </c>
      <c r="H8" s="1">
        <v>45929</v>
      </c>
      <c r="I8" t="str">
        <f>"1000"</f>
        <v>1000</v>
      </c>
      <c r="J8" t="str">
        <f>"FERIE"</f>
        <v>FERIE</v>
      </c>
      <c r="K8" t="str">
        <f>""</f>
        <v/>
      </c>
      <c r="L8">
        <v>0</v>
      </c>
      <c r="M8" t="str">
        <f t="shared" si="0"/>
        <v>0:00</v>
      </c>
      <c r="N8">
        <v>1</v>
      </c>
      <c r="O8">
        <v>0</v>
      </c>
      <c r="P8" t="str">
        <f t="shared" si="1"/>
        <v>0:00</v>
      </c>
      <c r="Q8">
        <v>1</v>
      </c>
      <c r="R8" t="str">
        <f>""</f>
        <v/>
      </c>
      <c r="S8" t="str">
        <f>""</f>
        <v/>
      </c>
      <c r="V8" t="str">
        <f>""</f>
        <v/>
      </c>
      <c r="X8" t="str">
        <f>""</f>
        <v/>
      </c>
      <c r="Y8" t="str">
        <f>""</f>
        <v/>
      </c>
    </row>
    <row r="9" spans="1:26" x14ac:dyDescent="0.25">
      <c r="A9">
        <v>34</v>
      </c>
      <c r="B9" t="str">
        <f t="shared" si="2"/>
        <v>CAVACIOCCHI</v>
      </c>
      <c r="C9" t="str">
        <f t="shared" si="3"/>
        <v>ANGELA</v>
      </c>
      <c r="D9" s="1">
        <v>45908</v>
      </c>
      <c r="E9" s="1">
        <v>45912</v>
      </c>
      <c r="F9">
        <v>100</v>
      </c>
      <c r="G9" s="1">
        <v>45908</v>
      </c>
      <c r="H9" s="1">
        <v>45912</v>
      </c>
      <c r="I9" t="str">
        <f>"1000"</f>
        <v>1000</v>
      </c>
      <c r="J9" t="str">
        <f>"FERIE"</f>
        <v>FERIE</v>
      </c>
      <c r="K9" t="str">
        <f>""</f>
        <v/>
      </c>
      <c r="L9">
        <v>0</v>
      </c>
      <c r="M9" t="str">
        <f t="shared" si="0"/>
        <v>0:00</v>
      </c>
      <c r="N9">
        <v>5</v>
      </c>
      <c r="O9">
        <v>0</v>
      </c>
      <c r="P9" t="str">
        <f t="shared" si="1"/>
        <v>0:00</v>
      </c>
      <c r="Q9">
        <v>5</v>
      </c>
      <c r="R9" t="str">
        <f>""</f>
        <v/>
      </c>
      <c r="S9" t="str">
        <f>""</f>
        <v/>
      </c>
      <c r="V9" t="str">
        <f>""</f>
        <v/>
      </c>
      <c r="X9" t="str">
        <f>""</f>
        <v/>
      </c>
      <c r="Y9" t="str">
        <f>""</f>
        <v/>
      </c>
    </row>
    <row r="10" spans="1:26" x14ac:dyDescent="0.25">
      <c r="A10">
        <v>34</v>
      </c>
      <c r="B10" t="str">
        <f t="shared" si="2"/>
        <v>CAVACIOCCHI</v>
      </c>
      <c r="C10" t="str">
        <f t="shared" si="3"/>
        <v>ANGELA</v>
      </c>
      <c r="D10" s="1">
        <v>45905</v>
      </c>
      <c r="E10" s="1">
        <v>45905</v>
      </c>
      <c r="F10">
        <v>100</v>
      </c>
      <c r="G10" s="1">
        <v>45905</v>
      </c>
      <c r="H10" s="1">
        <v>45905</v>
      </c>
      <c r="I10" t="str">
        <f>"5072"</f>
        <v>5072</v>
      </c>
      <c r="J10" t="str">
        <f>"RECUPERO ORE BANCA DELLE ORE"</f>
        <v>RECUPERO ORE BANCA DELLE ORE</v>
      </c>
      <c r="K10" t="str">
        <f>""</f>
        <v/>
      </c>
      <c r="L10">
        <v>89</v>
      </c>
      <c r="M10" t="str">
        <f>"1:29"</f>
        <v>1:29</v>
      </c>
      <c r="N10">
        <v>1</v>
      </c>
      <c r="O10">
        <v>89</v>
      </c>
      <c r="P10" t="str">
        <f>"1:29"</f>
        <v>1:29</v>
      </c>
      <c r="Q10">
        <v>1</v>
      </c>
      <c r="R10" t="str">
        <f>""</f>
        <v/>
      </c>
      <c r="S10" t="str">
        <f>""</f>
        <v/>
      </c>
      <c r="V10" t="str">
        <f>""</f>
        <v/>
      </c>
      <c r="X10" t="str">
        <f>""</f>
        <v/>
      </c>
      <c r="Y10" t="str">
        <f>""</f>
        <v/>
      </c>
    </row>
    <row r="11" spans="1:26" x14ac:dyDescent="0.25">
      <c r="A11">
        <v>34</v>
      </c>
      <c r="B11" t="str">
        <f t="shared" si="2"/>
        <v>CAVACIOCCHI</v>
      </c>
      <c r="C11" t="str">
        <f t="shared" si="3"/>
        <v>ANGELA</v>
      </c>
      <c r="D11" s="1">
        <v>45897</v>
      </c>
      <c r="E11" s="1">
        <v>45897</v>
      </c>
      <c r="F11">
        <v>100</v>
      </c>
      <c r="G11" s="1">
        <v>45897</v>
      </c>
      <c r="H11" s="1">
        <v>45897</v>
      </c>
      <c r="I11" t="str">
        <f>"3006"</f>
        <v>3006</v>
      </c>
      <c r="J11" t="str">
        <f>"PERM. RETRIBUITO PER MOTIVI PERSONALI/FAMIGLIARI ORE"</f>
        <v>PERM. RETRIBUITO PER MOTIVI PERSONALI/FAMIGLIARI ORE</v>
      </c>
      <c r="K11" t="str">
        <f>""</f>
        <v/>
      </c>
      <c r="L11">
        <v>180</v>
      </c>
      <c r="M11" t="str">
        <f>"3:00"</f>
        <v>3:00</v>
      </c>
      <c r="N11">
        <v>1</v>
      </c>
      <c r="O11">
        <v>180</v>
      </c>
      <c r="P11" t="str">
        <f>"3:00"</f>
        <v>3:00</v>
      </c>
      <c r="Q11">
        <v>1</v>
      </c>
      <c r="R11" t="str">
        <f>""</f>
        <v/>
      </c>
      <c r="S11" t="str">
        <f>""</f>
        <v/>
      </c>
      <c r="V11" t="str">
        <f>""</f>
        <v/>
      </c>
      <c r="X11" t="str">
        <f>""</f>
        <v/>
      </c>
      <c r="Y11" t="str">
        <f>""</f>
        <v/>
      </c>
    </row>
    <row r="12" spans="1:26" x14ac:dyDescent="0.25">
      <c r="A12">
        <v>34</v>
      </c>
      <c r="B12" t="str">
        <f t="shared" si="2"/>
        <v>CAVACIOCCHI</v>
      </c>
      <c r="C12" t="str">
        <f t="shared" si="3"/>
        <v>ANGELA</v>
      </c>
      <c r="D12" s="1">
        <v>45883</v>
      </c>
      <c r="E12" s="1">
        <v>45883</v>
      </c>
      <c r="F12">
        <v>100</v>
      </c>
      <c r="G12" s="1">
        <v>45883</v>
      </c>
      <c r="H12" s="1">
        <v>45883</v>
      </c>
      <c r="I12" t="str">
        <f>"5061"</f>
        <v>5061</v>
      </c>
      <c r="J12" t="str">
        <f>"PERMESSO BREVE (36H.)"</f>
        <v>PERMESSO BREVE (36H.)</v>
      </c>
      <c r="K12" t="str">
        <f>""</f>
        <v/>
      </c>
      <c r="L12">
        <v>180</v>
      </c>
      <c r="M12" t="str">
        <f>"3:00"</f>
        <v>3:00</v>
      </c>
      <c r="N12">
        <v>1</v>
      </c>
      <c r="O12">
        <v>180</v>
      </c>
      <c r="P12" t="str">
        <f>"3:00"</f>
        <v>3:00</v>
      </c>
      <c r="Q12">
        <v>1</v>
      </c>
      <c r="R12" t="str">
        <f>""</f>
        <v/>
      </c>
      <c r="S12" t="str">
        <f>""</f>
        <v/>
      </c>
      <c r="V12" t="str">
        <f>""</f>
        <v/>
      </c>
      <c r="X12" t="str">
        <f>""</f>
        <v/>
      </c>
      <c r="Y12" t="str">
        <f>""</f>
        <v/>
      </c>
    </row>
    <row r="13" spans="1:26" x14ac:dyDescent="0.25">
      <c r="A13">
        <v>34</v>
      </c>
      <c r="B13" t="str">
        <f t="shared" si="2"/>
        <v>CAVACIOCCHI</v>
      </c>
      <c r="C13" t="str">
        <f t="shared" si="3"/>
        <v>ANGELA</v>
      </c>
      <c r="D13" s="1">
        <v>45859</v>
      </c>
      <c r="E13" s="1">
        <v>45870</v>
      </c>
      <c r="F13">
        <v>100</v>
      </c>
      <c r="G13" s="1">
        <v>45859</v>
      </c>
      <c r="H13" s="1">
        <v>45870</v>
      </c>
      <c r="I13" t="str">
        <f>"1000"</f>
        <v>1000</v>
      </c>
      <c r="J13" t="str">
        <f>"FERIE"</f>
        <v>FERIE</v>
      </c>
      <c r="K13" t="str">
        <f>""</f>
        <v/>
      </c>
      <c r="L13">
        <v>0</v>
      </c>
      <c r="M13" t="str">
        <f>"0:00"</f>
        <v>0:00</v>
      </c>
      <c r="N13">
        <v>10</v>
      </c>
      <c r="O13">
        <v>0</v>
      </c>
      <c r="P13" t="str">
        <f>"0:00"</f>
        <v>0:00</v>
      </c>
      <c r="Q13">
        <v>10</v>
      </c>
      <c r="R13" t="str">
        <f>""</f>
        <v/>
      </c>
      <c r="S13" t="str">
        <f>""</f>
        <v/>
      </c>
      <c r="V13" t="str">
        <f>""</f>
        <v/>
      </c>
      <c r="X13" t="str">
        <f>""</f>
        <v/>
      </c>
      <c r="Y13" t="str">
        <f>""</f>
        <v/>
      </c>
    </row>
    <row r="14" spans="1:26" x14ac:dyDescent="0.25">
      <c r="A14">
        <v>34</v>
      </c>
      <c r="B14" t="str">
        <f t="shared" si="2"/>
        <v>CAVACIOCCHI</v>
      </c>
      <c r="C14" t="str">
        <f t="shared" si="3"/>
        <v>ANGELA</v>
      </c>
      <c r="D14" s="1">
        <v>45855</v>
      </c>
      <c r="E14" s="1">
        <v>45855</v>
      </c>
      <c r="F14">
        <v>100</v>
      </c>
      <c r="G14" s="1">
        <v>45855</v>
      </c>
      <c r="H14" s="1">
        <v>45855</v>
      </c>
      <c r="I14" t="str">
        <f>"3006"</f>
        <v>3006</v>
      </c>
      <c r="J14" t="str">
        <f>"PERM. RETRIBUITO PER MOTIVI PERSONALI/FAMIGLIARI ORE"</f>
        <v>PERM. RETRIBUITO PER MOTIVI PERSONALI/FAMIGLIARI ORE</v>
      </c>
      <c r="K14" t="str">
        <f>""</f>
        <v/>
      </c>
      <c r="L14">
        <v>180</v>
      </c>
      <c r="M14" t="str">
        <f>"3:00"</f>
        <v>3:00</v>
      </c>
      <c r="N14">
        <v>1</v>
      </c>
      <c r="O14">
        <v>180</v>
      </c>
      <c r="P14" t="str">
        <f>"3:00"</f>
        <v>3:00</v>
      </c>
      <c r="Q14">
        <v>1</v>
      </c>
      <c r="R14" t="str">
        <f>""</f>
        <v/>
      </c>
      <c r="S14" t="str">
        <f>""</f>
        <v/>
      </c>
      <c r="V14" t="str">
        <f>""</f>
        <v/>
      </c>
      <c r="X14" t="str">
        <f>""</f>
        <v/>
      </c>
      <c r="Y14" t="str">
        <f>""</f>
        <v/>
      </c>
    </row>
    <row r="15" spans="1:26" x14ac:dyDescent="0.25">
      <c r="A15">
        <v>42</v>
      </c>
      <c r="B15" t="str">
        <f t="shared" ref="B15:B27" si="4">"CECCHETTI"</f>
        <v>CECCHETTI</v>
      </c>
      <c r="C15" t="str">
        <f t="shared" ref="C15:C27" si="5">"MASSIMO"</f>
        <v>MASSIMO</v>
      </c>
      <c r="D15" s="1">
        <v>45925</v>
      </c>
      <c r="E15" s="1">
        <v>45925</v>
      </c>
      <c r="F15">
        <v>100</v>
      </c>
      <c r="G15" s="1">
        <v>45925</v>
      </c>
      <c r="H15" s="1">
        <v>45925</v>
      </c>
      <c r="I15" t="str">
        <f>"1010"</f>
        <v>1010</v>
      </c>
      <c r="J15" t="str">
        <f>"RECUPERO ORE ECCEDENTI"</f>
        <v>RECUPERO ORE ECCEDENTI</v>
      </c>
      <c r="K15" t="str">
        <f>""</f>
        <v/>
      </c>
      <c r="L15">
        <v>90</v>
      </c>
      <c r="M15" t="str">
        <f>"1:30"</f>
        <v>1:30</v>
      </c>
      <c r="N15">
        <v>1</v>
      </c>
      <c r="O15">
        <v>90</v>
      </c>
      <c r="P15" t="str">
        <f>"1:30"</f>
        <v>1:30</v>
      </c>
      <c r="Q15">
        <v>1</v>
      </c>
      <c r="R15" t="str">
        <f>""</f>
        <v/>
      </c>
      <c r="S15" t="str">
        <f>""</f>
        <v/>
      </c>
      <c r="V15" t="str">
        <f>""</f>
        <v/>
      </c>
      <c r="X15" t="str">
        <f>""</f>
        <v/>
      </c>
      <c r="Y15" t="str">
        <f>""</f>
        <v/>
      </c>
    </row>
    <row r="16" spans="1:26" x14ac:dyDescent="0.25">
      <c r="A16">
        <v>42</v>
      </c>
      <c r="B16" t="str">
        <f t="shared" si="4"/>
        <v>CECCHETTI</v>
      </c>
      <c r="C16" t="str">
        <f t="shared" si="5"/>
        <v>MASSIMO</v>
      </c>
      <c r="D16" s="1">
        <v>45918</v>
      </c>
      <c r="E16" s="1">
        <v>45918</v>
      </c>
      <c r="F16">
        <v>100</v>
      </c>
      <c r="G16" s="1">
        <v>45918</v>
      </c>
      <c r="H16" s="1">
        <v>45918</v>
      </c>
      <c r="I16" t="str">
        <f>"1010"</f>
        <v>1010</v>
      </c>
      <c r="J16" t="str">
        <f>"RECUPERO ORE ECCEDENTI"</f>
        <v>RECUPERO ORE ECCEDENTI</v>
      </c>
      <c r="K16" t="str">
        <f>""</f>
        <v/>
      </c>
      <c r="L16">
        <v>40</v>
      </c>
      <c r="M16" t="str">
        <f>"0:40"</f>
        <v>0:40</v>
      </c>
      <c r="N16">
        <v>1</v>
      </c>
      <c r="O16">
        <v>40</v>
      </c>
      <c r="P16" t="str">
        <f>"0:40"</f>
        <v>0:40</v>
      </c>
      <c r="Q16">
        <v>1</v>
      </c>
      <c r="R16" t="str">
        <f>""</f>
        <v/>
      </c>
      <c r="S16" t="str">
        <f>""</f>
        <v/>
      </c>
      <c r="V16" t="str">
        <f>""</f>
        <v/>
      </c>
      <c r="X16" t="str">
        <f>""</f>
        <v/>
      </c>
      <c r="Y16" t="str">
        <f>""</f>
        <v/>
      </c>
    </row>
    <row r="17" spans="1:25" x14ac:dyDescent="0.25">
      <c r="A17">
        <v>42</v>
      </c>
      <c r="B17" t="str">
        <f t="shared" si="4"/>
        <v>CECCHETTI</v>
      </c>
      <c r="C17" t="str">
        <f t="shared" si="5"/>
        <v>MASSIMO</v>
      </c>
      <c r="D17" s="1">
        <v>45915</v>
      </c>
      <c r="E17" s="1">
        <v>45915</v>
      </c>
      <c r="F17">
        <v>100</v>
      </c>
      <c r="G17" s="1">
        <v>45915</v>
      </c>
      <c r="H17" s="1">
        <v>45915</v>
      </c>
      <c r="I17" t="str">
        <f>"4003"</f>
        <v>4003</v>
      </c>
      <c r="J17" t="str">
        <f>"PERM. SIND. RSU ESPLETAMENTO MANDATO"</f>
        <v>PERM. SIND. RSU ESPLETAMENTO MANDATO</v>
      </c>
      <c r="K17" t="str">
        <f>""</f>
        <v/>
      </c>
      <c r="L17">
        <v>138</v>
      </c>
      <c r="M17" t="str">
        <f>"2:18"</f>
        <v>2:18</v>
      </c>
      <c r="N17">
        <v>1</v>
      </c>
      <c r="O17">
        <v>138</v>
      </c>
      <c r="P17" t="str">
        <f>"2:18"</f>
        <v>2:18</v>
      </c>
      <c r="Q17">
        <v>1</v>
      </c>
      <c r="R17" t="str">
        <f>""</f>
        <v/>
      </c>
      <c r="S17" t="str">
        <f>""</f>
        <v/>
      </c>
      <c r="U17">
        <v>592</v>
      </c>
      <c r="V17" t="str">
        <f>"9:52"</f>
        <v>9:52</v>
      </c>
      <c r="W17">
        <v>730</v>
      </c>
      <c r="X17" t="str">
        <f>"12:10"</f>
        <v>12:10</v>
      </c>
      <c r="Y17" t="str">
        <f>""</f>
        <v/>
      </c>
    </row>
    <row r="18" spans="1:25" x14ac:dyDescent="0.25">
      <c r="A18">
        <v>42</v>
      </c>
      <c r="B18" t="str">
        <f t="shared" si="4"/>
        <v>CECCHETTI</v>
      </c>
      <c r="C18" t="str">
        <f t="shared" si="5"/>
        <v>MASSIMO</v>
      </c>
      <c r="D18" s="1">
        <v>45912</v>
      </c>
      <c r="E18" s="1">
        <v>45912</v>
      </c>
      <c r="F18">
        <v>100</v>
      </c>
      <c r="G18" s="1">
        <v>45912</v>
      </c>
      <c r="H18" s="1">
        <v>45912</v>
      </c>
      <c r="I18" t="str">
        <f>"1010"</f>
        <v>1010</v>
      </c>
      <c r="J18" t="str">
        <f>"RECUPERO ORE ECCEDENTI"</f>
        <v>RECUPERO ORE ECCEDENTI</v>
      </c>
      <c r="K18" t="str">
        <f>""</f>
        <v/>
      </c>
      <c r="L18">
        <v>300</v>
      </c>
      <c r="M18" t="str">
        <f>"5:00"</f>
        <v>5:00</v>
      </c>
      <c r="N18">
        <v>1</v>
      </c>
      <c r="O18">
        <v>300</v>
      </c>
      <c r="P18" t="str">
        <f>"5:00"</f>
        <v>5:00</v>
      </c>
      <c r="Q18">
        <v>1</v>
      </c>
      <c r="R18" t="str">
        <f>""</f>
        <v/>
      </c>
      <c r="S18" t="str">
        <f>""</f>
        <v/>
      </c>
      <c r="V18" t="str">
        <f>""</f>
        <v/>
      </c>
      <c r="X18" t="str">
        <f>""</f>
        <v/>
      </c>
      <c r="Y18" t="str">
        <f>""</f>
        <v/>
      </c>
    </row>
    <row r="19" spans="1:25" x14ac:dyDescent="0.25">
      <c r="A19">
        <v>42</v>
      </c>
      <c r="B19" t="str">
        <f t="shared" si="4"/>
        <v>CECCHETTI</v>
      </c>
      <c r="C19" t="str">
        <f t="shared" si="5"/>
        <v>MASSIMO</v>
      </c>
      <c r="D19" s="1">
        <v>45911</v>
      </c>
      <c r="E19" s="1">
        <v>45911</v>
      </c>
      <c r="F19">
        <v>100</v>
      </c>
      <c r="G19" s="1">
        <v>45911</v>
      </c>
      <c r="H19" s="1">
        <v>45911</v>
      </c>
      <c r="I19" t="str">
        <f>"1010"</f>
        <v>1010</v>
      </c>
      <c r="J19" t="str">
        <f>"RECUPERO ORE ECCEDENTI"</f>
        <v>RECUPERO ORE ECCEDENTI</v>
      </c>
      <c r="K19" t="str">
        <f>""</f>
        <v/>
      </c>
      <c r="L19">
        <v>180</v>
      </c>
      <c r="M19" t="str">
        <f>"3:00"</f>
        <v>3:00</v>
      </c>
      <c r="N19">
        <v>1</v>
      </c>
      <c r="O19">
        <v>180</v>
      </c>
      <c r="P19" t="str">
        <f>"3:00"</f>
        <v>3:00</v>
      </c>
      <c r="Q19">
        <v>1</v>
      </c>
      <c r="R19" t="str">
        <f>""</f>
        <v/>
      </c>
      <c r="S19" t="str">
        <f>""</f>
        <v/>
      </c>
      <c r="V19" t="str">
        <f>""</f>
        <v/>
      </c>
      <c r="X19" t="str">
        <f>""</f>
        <v/>
      </c>
      <c r="Y19" t="str">
        <f>""</f>
        <v/>
      </c>
    </row>
    <row r="20" spans="1:25" x14ac:dyDescent="0.25">
      <c r="A20">
        <v>42</v>
      </c>
      <c r="B20" t="str">
        <f t="shared" si="4"/>
        <v>CECCHETTI</v>
      </c>
      <c r="C20" t="str">
        <f t="shared" si="5"/>
        <v>MASSIMO</v>
      </c>
      <c r="D20" s="1">
        <v>45905</v>
      </c>
      <c r="E20" s="1">
        <v>45905</v>
      </c>
      <c r="F20">
        <v>100</v>
      </c>
      <c r="G20" s="1">
        <v>45905</v>
      </c>
      <c r="H20" s="1">
        <v>45905</v>
      </c>
      <c r="I20" t="str">
        <f>"1010"</f>
        <v>1010</v>
      </c>
      <c r="J20" t="str">
        <f>"RECUPERO ORE ECCEDENTI"</f>
        <v>RECUPERO ORE ECCEDENTI</v>
      </c>
      <c r="K20" t="str">
        <f>""</f>
        <v/>
      </c>
      <c r="L20">
        <v>300</v>
      </c>
      <c r="M20" t="str">
        <f>"5:00"</f>
        <v>5:00</v>
      </c>
      <c r="N20">
        <v>1</v>
      </c>
      <c r="O20">
        <v>300</v>
      </c>
      <c r="P20" t="str">
        <f>"5:00"</f>
        <v>5:00</v>
      </c>
      <c r="Q20">
        <v>1</v>
      </c>
      <c r="R20" t="str">
        <f>""</f>
        <v/>
      </c>
      <c r="S20" t="str">
        <f>""</f>
        <v/>
      </c>
      <c r="V20" t="str">
        <f>""</f>
        <v/>
      </c>
      <c r="X20" t="str">
        <f>""</f>
        <v/>
      </c>
      <c r="Y20" t="str">
        <f>""</f>
        <v/>
      </c>
    </row>
    <row r="21" spans="1:25" x14ac:dyDescent="0.25">
      <c r="A21">
        <v>42</v>
      </c>
      <c r="B21" t="str">
        <f t="shared" si="4"/>
        <v>CECCHETTI</v>
      </c>
      <c r="C21" t="str">
        <f t="shared" si="5"/>
        <v>MASSIMO</v>
      </c>
      <c r="D21" s="1">
        <v>45889</v>
      </c>
      <c r="E21" s="1">
        <v>45889</v>
      </c>
      <c r="F21">
        <v>100</v>
      </c>
      <c r="G21" s="1">
        <v>45889</v>
      </c>
      <c r="H21" s="1">
        <v>45889</v>
      </c>
      <c r="I21" t="str">
        <f>"1010"</f>
        <v>1010</v>
      </c>
      <c r="J21" t="str">
        <f>"RECUPERO ORE ECCEDENTI"</f>
        <v>RECUPERO ORE ECCEDENTI</v>
      </c>
      <c r="K21" t="str">
        <f>""</f>
        <v/>
      </c>
      <c r="L21">
        <v>70</v>
      </c>
      <c r="M21" t="str">
        <f>"1:10"</f>
        <v>1:10</v>
      </c>
      <c r="N21">
        <v>1</v>
      </c>
      <c r="O21">
        <v>70</v>
      </c>
      <c r="P21" t="str">
        <f>"1:10"</f>
        <v>1:10</v>
      </c>
      <c r="Q21">
        <v>1</v>
      </c>
      <c r="R21" t="str">
        <f>""</f>
        <v/>
      </c>
      <c r="S21" t="str">
        <f>""</f>
        <v/>
      </c>
      <c r="U21">
        <v>603</v>
      </c>
      <c r="V21" t="str">
        <f>"10:03"</f>
        <v>10:03</v>
      </c>
      <c r="W21">
        <v>673</v>
      </c>
      <c r="X21" t="str">
        <f>"11:13"</f>
        <v>11:13</v>
      </c>
      <c r="Y21" t="str">
        <f>""</f>
        <v/>
      </c>
    </row>
    <row r="22" spans="1:25" x14ac:dyDescent="0.25">
      <c r="A22">
        <v>42</v>
      </c>
      <c r="B22" t="str">
        <f t="shared" si="4"/>
        <v>CECCHETTI</v>
      </c>
      <c r="C22" t="str">
        <f t="shared" si="5"/>
        <v>MASSIMO</v>
      </c>
      <c r="D22" s="1">
        <v>45887</v>
      </c>
      <c r="E22" s="1">
        <v>45887</v>
      </c>
      <c r="F22">
        <v>100</v>
      </c>
      <c r="G22" s="1">
        <v>45887</v>
      </c>
      <c r="H22" s="1">
        <v>45887</v>
      </c>
      <c r="I22" t="str">
        <f>"1010"</f>
        <v>1010</v>
      </c>
      <c r="J22" t="str">
        <f>"RECUPERO ORE ECCEDENTI"</f>
        <v>RECUPERO ORE ECCEDENTI</v>
      </c>
      <c r="K22" t="str">
        <f>""</f>
        <v/>
      </c>
      <c r="L22">
        <v>300</v>
      </c>
      <c r="M22" t="str">
        <f>"5:00"</f>
        <v>5:00</v>
      </c>
      <c r="N22">
        <v>1</v>
      </c>
      <c r="O22">
        <v>300</v>
      </c>
      <c r="P22" t="str">
        <f>"5:00"</f>
        <v>5:00</v>
      </c>
      <c r="Q22">
        <v>1</v>
      </c>
      <c r="R22" t="str">
        <f>""</f>
        <v/>
      </c>
      <c r="S22" t="str">
        <f>""</f>
        <v/>
      </c>
      <c r="V22" t="str">
        <f>""</f>
        <v/>
      </c>
      <c r="X22" t="str">
        <f>""</f>
        <v/>
      </c>
      <c r="Y22" t="str">
        <f>""</f>
        <v/>
      </c>
    </row>
    <row r="23" spans="1:25" x14ac:dyDescent="0.25">
      <c r="A23">
        <v>42</v>
      </c>
      <c r="B23" t="str">
        <f t="shared" si="4"/>
        <v>CECCHETTI</v>
      </c>
      <c r="C23" t="str">
        <f t="shared" si="5"/>
        <v>MASSIMO</v>
      </c>
      <c r="D23" s="1">
        <v>45873</v>
      </c>
      <c r="E23" s="1">
        <v>45883</v>
      </c>
      <c r="F23">
        <v>100</v>
      </c>
      <c r="G23" s="1">
        <v>45873</v>
      </c>
      <c r="H23" s="1">
        <v>45883</v>
      </c>
      <c r="I23" t="str">
        <f>"1000"</f>
        <v>1000</v>
      </c>
      <c r="J23" t="str">
        <f>"FERIE"</f>
        <v>FERIE</v>
      </c>
      <c r="K23" t="str">
        <f>""</f>
        <v/>
      </c>
      <c r="L23">
        <v>0</v>
      </c>
      <c r="M23" t="str">
        <f>"0:00"</f>
        <v>0:00</v>
      </c>
      <c r="N23">
        <v>9</v>
      </c>
      <c r="O23">
        <v>0</v>
      </c>
      <c r="P23" t="str">
        <f>"0:00"</f>
        <v>0:00</v>
      </c>
      <c r="Q23">
        <v>9</v>
      </c>
      <c r="R23" t="str">
        <f>""</f>
        <v/>
      </c>
      <c r="S23" t="str">
        <f>""</f>
        <v/>
      </c>
      <c r="V23" t="str">
        <f>""</f>
        <v/>
      </c>
      <c r="X23" t="str">
        <f>""</f>
        <v/>
      </c>
      <c r="Y23" t="str">
        <f>""</f>
        <v/>
      </c>
    </row>
    <row r="24" spans="1:25" x14ac:dyDescent="0.25">
      <c r="A24">
        <v>42</v>
      </c>
      <c r="B24" t="str">
        <f t="shared" si="4"/>
        <v>CECCHETTI</v>
      </c>
      <c r="C24" t="str">
        <f t="shared" si="5"/>
        <v>MASSIMO</v>
      </c>
      <c r="D24" s="1">
        <v>45868</v>
      </c>
      <c r="E24" s="1">
        <v>45868</v>
      </c>
      <c r="F24">
        <v>100</v>
      </c>
      <c r="G24" s="1">
        <v>45868</v>
      </c>
      <c r="H24" s="1">
        <v>45868</v>
      </c>
      <c r="I24" t="str">
        <f t="shared" ref="I24:I30" si="6">"1010"</f>
        <v>1010</v>
      </c>
      <c r="J24" t="str">
        <f t="shared" ref="J24:J30" si="7">"RECUPERO ORE ECCEDENTI"</f>
        <v>RECUPERO ORE ECCEDENTI</v>
      </c>
      <c r="K24" t="str">
        <f>""</f>
        <v/>
      </c>
      <c r="L24">
        <v>42</v>
      </c>
      <c r="M24" t="str">
        <f>"0:42"</f>
        <v>0:42</v>
      </c>
      <c r="N24">
        <v>1</v>
      </c>
      <c r="O24">
        <v>42</v>
      </c>
      <c r="P24" t="str">
        <f>"0:42"</f>
        <v>0:42</v>
      </c>
      <c r="Q24">
        <v>1</v>
      </c>
      <c r="R24" t="str">
        <f>""</f>
        <v/>
      </c>
      <c r="S24" t="str">
        <f>""</f>
        <v/>
      </c>
      <c r="U24">
        <v>537</v>
      </c>
      <c r="V24" t="str">
        <f>"8:57"</f>
        <v>8:57</v>
      </c>
      <c r="W24">
        <v>579</v>
      </c>
      <c r="X24" t="str">
        <f>"9:39"</f>
        <v>9:39</v>
      </c>
      <c r="Y24" t="str">
        <f>""</f>
        <v/>
      </c>
    </row>
    <row r="25" spans="1:25" x14ac:dyDescent="0.25">
      <c r="A25">
        <v>42</v>
      </c>
      <c r="B25" t="str">
        <f t="shared" si="4"/>
        <v>CECCHETTI</v>
      </c>
      <c r="C25" t="str">
        <f t="shared" si="5"/>
        <v>MASSIMO</v>
      </c>
      <c r="D25" s="1">
        <v>45867</v>
      </c>
      <c r="E25" s="1">
        <v>45867</v>
      </c>
      <c r="F25">
        <v>100</v>
      </c>
      <c r="G25" s="1">
        <v>45867</v>
      </c>
      <c r="H25" s="1">
        <v>45867</v>
      </c>
      <c r="I25" t="str">
        <f t="shared" si="6"/>
        <v>1010</v>
      </c>
      <c r="J25" t="str">
        <f t="shared" si="7"/>
        <v>RECUPERO ORE ECCEDENTI</v>
      </c>
      <c r="K25" t="str">
        <f>""</f>
        <v/>
      </c>
      <c r="L25">
        <v>8</v>
      </c>
      <c r="M25" t="str">
        <f>"0:08"</f>
        <v>0:08</v>
      </c>
      <c r="N25">
        <v>1</v>
      </c>
      <c r="O25">
        <v>8</v>
      </c>
      <c r="P25" t="str">
        <f>"0:08"</f>
        <v>0:08</v>
      </c>
      <c r="Q25">
        <v>1</v>
      </c>
      <c r="R25" t="str">
        <f>""</f>
        <v/>
      </c>
      <c r="S25" t="str">
        <f>""</f>
        <v/>
      </c>
      <c r="U25">
        <v>1072</v>
      </c>
      <c r="V25" t="str">
        <f>"17:52"</f>
        <v>17:52</v>
      </c>
      <c r="W25">
        <v>1080</v>
      </c>
      <c r="X25" t="str">
        <f>"18:00"</f>
        <v>18:00</v>
      </c>
      <c r="Y25" t="str">
        <f>""</f>
        <v/>
      </c>
    </row>
    <row r="26" spans="1:25" x14ac:dyDescent="0.25">
      <c r="A26">
        <v>42</v>
      </c>
      <c r="B26" t="str">
        <f t="shared" si="4"/>
        <v>CECCHETTI</v>
      </c>
      <c r="C26" t="str">
        <f t="shared" si="5"/>
        <v>MASSIMO</v>
      </c>
      <c r="D26" s="1">
        <v>45862</v>
      </c>
      <c r="E26" s="1">
        <v>45862</v>
      </c>
      <c r="F26">
        <v>100</v>
      </c>
      <c r="G26" s="1">
        <v>45862</v>
      </c>
      <c r="H26" s="1">
        <v>45862</v>
      </c>
      <c r="I26" t="str">
        <f t="shared" si="6"/>
        <v>1010</v>
      </c>
      <c r="J26" t="str">
        <f t="shared" si="7"/>
        <v>RECUPERO ORE ECCEDENTI</v>
      </c>
      <c r="K26" t="str">
        <f>""</f>
        <v/>
      </c>
      <c r="L26">
        <v>52</v>
      </c>
      <c r="M26" t="str">
        <f>"0:52"</f>
        <v>0:52</v>
      </c>
      <c r="N26">
        <v>1</v>
      </c>
      <c r="O26">
        <v>52</v>
      </c>
      <c r="P26" t="str">
        <f>"0:52"</f>
        <v>0:52</v>
      </c>
      <c r="Q26">
        <v>1</v>
      </c>
      <c r="R26" t="str">
        <f>""</f>
        <v/>
      </c>
      <c r="S26" t="str">
        <f>""</f>
        <v/>
      </c>
      <c r="V26" t="str">
        <f>""</f>
        <v/>
      </c>
      <c r="X26" t="str">
        <f>""</f>
        <v/>
      </c>
      <c r="Y26" t="str">
        <f>""</f>
        <v/>
      </c>
    </row>
    <row r="27" spans="1:25" x14ac:dyDescent="0.25">
      <c r="A27">
        <v>42</v>
      </c>
      <c r="B27" t="str">
        <f t="shared" si="4"/>
        <v>CECCHETTI</v>
      </c>
      <c r="C27" t="str">
        <f t="shared" si="5"/>
        <v>MASSIMO</v>
      </c>
      <c r="D27" s="1">
        <v>45840</v>
      </c>
      <c r="E27" s="1">
        <v>45840</v>
      </c>
      <c r="F27">
        <v>100</v>
      </c>
      <c r="G27" s="1">
        <v>45840</v>
      </c>
      <c r="H27" s="1">
        <v>45840</v>
      </c>
      <c r="I27" t="str">
        <f t="shared" si="6"/>
        <v>1010</v>
      </c>
      <c r="J27" t="str">
        <f t="shared" si="7"/>
        <v>RECUPERO ORE ECCEDENTI</v>
      </c>
      <c r="K27" t="str">
        <f>""</f>
        <v/>
      </c>
      <c r="L27">
        <v>55</v>
      </c>
      <c r="M27" t="str">
        <f>"0:55"</f>
        <v>0:55</v>
      </c>
      <c r="N27">
        <v>1</v>
      </c>
      <c r="O27">
        <v>55</v>
      </c>
      <c r="P27" t="str">
        <f>"0:55"</f>
        <v>0:55</v>
      </c>
      <c r="Q27">
        <v>1</v>
      </c>
      <c r="R27" t="str">
        <f>""</f>
        <v/>
      </c>
      <c r="S27" t="str">
        <f>""</f>
        <v/>
      </c>
      <c r="U27">
        <v>658</v>
      </c>
      <c r="V27" t="str">
        <f>"10:58"</f>
        <v>10:58</v>
      </c>
      <c r="W27">
        <v>713</v>
      </c>
      <c r="X27" t="str">
        <f>"11:53"</f>
        <v>11:53</v>
      </c>
      <c r="Y27" t="str">
        <f>""</f>
        <v/>
      </c>
    </row>
    <row r="28" spans="1:25" x14ac:dyDescent="0.25">
      <c r="A28">
        <v>43</v>
      </c>
      <c r="B28" t="str">
        <f t="shared" ref="B28:B33" si="8">"CECCHERINI"</f>
        <v>CECCHERINI</v>
      </c>
      <c r="C28" t="str">
        <f t="shared" ref="C28:C33" si="9">"SIMONA"</f>
        <v>SIMONA</v>
      </c>
      <c r="D28" s="1">
        <v>45926</v>
      </c>
      <c r="E28" s="1">
        <v>45926</v>
      </c>
      <c r="F28">
        <v>100</v>
      </c>
      <c r="G28" s="1">
        <v>45926</v>
      </c>
      <c r="H28" s="1">
        <v>45926</v>
      </c>
      <c r="I28" t="str">
        <f t="shared" si="6"/>
        <v>1010</v>
      </c>
      <c r="J28" t="str">
        <f t="shared" si="7"/>
        <v>RECUPERO ORE ECCEDENTI</v>
      </c>
      <c r="K28" t="str">
        <f>""</f>
        <v/>
      </c>
      <c r="L28">
        <v>360</v>
      </c>
      <c r="M28" t="str">
        <f>"6:00"</f>
        <v>6:00</v>
      </c>
      <c r="N28">
        <v>1</v>
      </c>
      <c r="O28">
        <v>360</v>
      </c>
      <c r="P28" t="str">
        <f>"6:00"</f>
        <v>6:00</v>
      </c>
      <c r="Q28">
        <v>1</v>
      </c>
      <c r="R28" t="str">
        <f>""</f>
        <v/>
      </c>
      <c r="S28" t="str">
        <f>""</f>
        <v/>
      </c>
      <c r="V28" t="str">
        <f>""</f>
        <v/>
      </c>
      <c r="X28" t="str">
        <f>""</f>
        <v/>
      </c>
      <c r="Y28" t="str">
        <f>""</f>
        <v/>
      </c>
    </row>
    <row r="29" spans="1:25" x14ac:dyDescent="0.25">
      <c r="A29">
        <v>43</v>
      </c>
      <c r="B29" t="str">
        <f t="shared" si="8"/>
        <v>CECCHERINI</v>
      </c>
      <c r="C29" t="str">
        <f t="shared" si="9"/>
        <v>SIMONA</v>
      </c>
      <c r="D29" s="1">
        <v>45901</v>
      </c>
      <c r="E29" s="1">
        <v>45901</v>
      </c>
      <c r="F29">
        <v>100</v>
      </c>
      <c r="G29" s="1">
        <v>45901</v>
      </c>
      <c r="H29" s="1">
        <v>45901</v>
      </c>
      <c r="I29" t="str">
        <f t="shared" si="6"/>
        <v>1010</v>
      </c>
      <c r="J29" t="str">
        <f t="shared" si="7"/>
        <v>RECUPERO ORE ECCEDENTI</v>
      </c>
      <c r="K29" t="str">
        <f>""</f>
        <v/>
      </c>
      <c r="L29">
        <v>360</v>
      </c>
      <c r="M29" t="str">
        <f>"6:00"</f>
        <v>6:00</v>
      </c>
      <c r="N29">
        <v>1</v>
      </c>
      <c r="O29">
        <v>360</v>
      </c>
      <c r="P29" t="str">
        <f>"6:00"</f>
        <v>6:00</v>
      </c>
      <c r="Q29">
        <v>1</v>
      </c>
      <c r="R29" t="str">
        <f>""</f>
        <v/>
      </c>
      <c r="S29" t="str">
        <f>""</f>
        <v/>
      </c>
      <c r="V29" t="str">
        <f>""</f>
        <v/>
      </c>
      <c r="X29" t="str">
        <f>""</f>
        <v/>
      </c>
      <c r="Y29" t="str">
        <f>""</f>
        <v/>
      </c>
    </row>
    <row r="30" spans="1:25" x14ac:dyDescent="0.25">
      <c r="A30">
        <v>43</v>
      </c>
      <c r="B30" t="str">
        <f t="shared" si="8"/>
        <v>CECCHERINI</v>
      </c>
      <c r="C30" t="str">
        <f t="shared" si="9"/>
        <v>SIMONA</v>
      </c>
      <c r="D30" s="1">
        <v>45896</v>
      </c>
      <c r="E30" s="1">
        <v>45896</v>
      </c>
      <c r="F30">
        <v>100</v>
      </c>
      <c r="G30" s="1">
        <v>45896</v>
      </c>
      <c r="H30" s="1">
        <v>45896</v>
      </c>
      <c r="I30" t="str">
        <f t="shared" si="6"/>
        <v>1010</v>
      </c>
      <c r="J30" t="str">
        <f t="shared" si="7"/>
        <v>RECUPERO ORE ECCEDENTI</v>
      </c>
      <c r="K30" t="str">
        <f>""</f>
        <v/>
      </c>
      <c r="L30">
        <v>83</v>
      </c>
      <c r="M30" t="str">
        <f>"1:23"</f>
        <v>1:23</v>
      </c>
      <c r="N30">
        <v>1</v>
      </c>
      <c r="O30">
        <v>83</v>
      </c>
      <c r="P30" t="str">
        <f>"1:23"</f>
        <v>1:23</v>
      </c>
      <c r="Q30">
        <v>1</v>
      </c>
      <c r="R30" t="str">
        <f>""</f>
        <v/>
      </c>
      <c r="S30" t="str">
        <f>""</f>
        <v/>
      </c>
      <c r="V30" t="str">
        <f>""</f>
        <v/>
      </c>
      <c r="X30" t="str">
        <f>""</f>
        <v/>
      </c>
      <c r="Y30" t="str">
        <f>""</f>
        <v/>
      </c>
    </row>
    <row r="31" spans="1:25" x14ac:dyDescent="0.25">
      <c r="A31">
        <v>43</v>
      </c>
      <c r="B31" t="str">
        <f t="shared" si="8"/>
        <v>CECCHERINI</v>
      </c>
      <c r="C31" t="str">
        <f t="shared" si="9"/>
        <v>SIMONA</v>
      </c>
      <c r="D31" s="1">
        <v>45870</v>
      </c>
      <c r="E31" s="1">
        <v>45870</v>
      </c>
      <c r="F31">
        <v>100</v>
      </c>
      <c r="G31" s="1">
        <v>45870</v>
      </c>
      <c r="H31" s="1">
        <v>45870</v>
      </c>
      <c r="I31" t="str">
        <f>"1000"</f>
        <v>1000</v>
      </c>
      <c r="J31" t="str">
        <f>"FERIE"</f>
        <v>FERIE</v>
      </c>
      <c r="K31" t="str">
        <f>""</f>
        <v/>
      </c>
      <c r="L31">
        <v>0</v>
      </c>
      <c r="M31" t="str">
        <f>"0:00"</f>
        <v>0:00</v>
      </c>
      <c r="N31">
        <v>1</v>
      </c>
      <c r="O31">
        <v>0</v>
      </c>
      <c r="P31" t="str">
        <f>"0:00"</f>
        <v>0:00</v>
      </c>
      <c r="Q31">
        <v>1</v>
      </c>
      <c r="R31" t="str">
        <f>""</f>
        <v/>
      </c>
      <c r="S31" t="str">
        <f>""</f>
        <v/>
      </c>
      <c r="V31" t="str">
        <f>""</f>
        <v/>
      </c>
      <c r="X31" t="str">
        <f>""</f>
        <v/>
      </c>
      <c r="Y31" t="str">
        <f>""</f>
        <v/>
      </c>
    </row>
    <row r="32" spans="1:25" x14ac:dyDescent="0.25">
      <c r="A32">
        <v>43</v>
      </c>
      <c r="B32" t="str">
        <f t="shared" si="8"/>
        <v>CECCHERINI</v>
      </c>
      <c r="C32" t="str">
        <f t="shared" si="9"/>
        <v>SIMONA</v>
      </c>
      <c r="D32" s="1">
        <v>45855</v>
      </c>
      <c r="E32" s="1">
        <v>45869</v>
      </c>
      <c r="F32">
        <v>100</v>
      </c>
      <c r="G32" s="1">
        <v>45855</v>
      </c>
      <c r="H32" s="1">
        <v>45869</v>
      </c>
      <c r="I32" t="str">
        <f>"1000"</f>
        <v>1000</v>
      </c>
      <c r="J32" t="str">
        <f>"FERIE"</f>
        <v>FERIE</v>
      </c>
      <c r="K32" t="str">
        <f>""</f>
        <v/>
      </c>
      <c r="L32">
        <v>0</v>
      </c>
      <c r="M32" t="str">
        <f>"0:00"</f>
        <v>0:00</v>
      </c>
      <c r="N32">
        <v>11</v>
      </c>
      <c r="O32">
        <v>0</v>
      </c>
      <c r="P32" t="str">
        <f>"0:00"</f>
        <v>0:00</v>
      </c>
      <c r="Q32">
        <v>11</v>
      </c>
      <c r="R32" t="str">
        <f>""</f>
        <v/>
      </c>
      <c r="S32" t="str">
        <f>""</f>
        <v/>
      </c>
      <c r="V32" t="str">
        <f>""</f>
        <v/>
      </c>
      <c r="X32" t="str">
        <f>""</f>
        <v/>
      </c>
      <c r="Y32" t="str">
        <f>""</f>
        <v/>
      </c>
    </row>
    <row r="33" spans="1:25" x14ac:dyDescent="0.25">
      <c r="A33">
        <v>43</v>
      </c>
      <c r="B33" t="str">
        <f t="shared" si="8"/>
        <v>CECCHERINI</v>
      </c>
      <c r="C33" t="str">
        <f t="shared" si="9"/>
        <v>SIMONA</v>
      </c>
      <c r="D33" s="1">
        <v>45840</v>
      </c>
      <c r="E33" s="1">
        <v>45840</v>
      </c>
      <c r="F33">
        <v>100</v>
      </c>
      <c r="G33" s="1">
        <v>45840</v>
      </c>
      <c r="H33" s="1">
        <v>45840</v>
      </c>
      <c r="I33" t="str">
        <f>"1010"</f>
        <v>1010</v>
      </c>
      <c r="J33" t="str">
        <f>"RECUPERO ORE ECCEDENTI"</f>
        <v>RECUPERO ORE ECCEDENTI</v>
      </c>
      <c r="K33" t="str">
        <f>""</f>
        <v/>
      </c>
      <c r="L33">
        <v>360</v>
      </c>
      <c r="M33" t="str">
        <f>"6:00"</f>
        <v>6:00</v>
      </c>
      <c r="N33">
        <v>1</v>
      </c>
      <c r="O33">
        <v>360</v>
      </c>
      <c r="P33" t="str">
        <f>"6:00"</f>
        <v>6:00</v>
      </c>
      <c r="Q33">
        <v>1</v>
      </c>
      <c r="R33" t="str">
        <f>""</f>
        <v/>
      </c>
      <c r="S33" t="str">
        <f>""</f>
        <v/>
      </c>
      <c r="V33" t="str">
        <f>""</f>
        <v/>
      </c>
      <c r="X33" t="str">
        <f>""</f>
        <v/>
      </c>
      <c r="Y33" t="str">
        <f>""</f>
        <v/>
      </c>
    </row>
    <row r="34" spans="1:25" x14ac:dyDescent="0.25">
      <c r="A34">
        <v>48</v>
      </c>
      <c r="B34" t="str">
        <f t="shared" ref="B34:B42" si="10">"CRESCIOLI"</f>
        <v>CRESCIOLI</v>
      </c>
      <c r="C34" t="str">
        <f t="shared" ref="C34:C42" si="11">"PAOLO"</f>
        <v>PAOLO</v>
      </c>
      <c r="D34" s="1">
        <v>45923</v>
      </c>
      <c r="E34" s="1">
        <v>45924</v>
      </c>
      <c r="F34">
        <v>100</v>
      </c>
      <c r="G34" s="1">
        <v>45923</v>
      </c>
      <c r="H34" s="1">
        <v>45924</v>
      </c>
      <c r="I34" t="str">
        <f>"1000"</f>
        <v>1000</v>
      </c>
      <c r="J34" t="str">
        <f>"FERIE"</f>
        <v>FERIE</v>
      </c>
      <c r="K34" t="str">
        <f>""</f>
        <v/>
      </c>
      <c r="L34">
        <v>0</v>
      </c>
      <c r="M34" t="str">
        <f>"0:00"</f>
        <v>0:00</v>
      </c>
      <c r="N34">
        <v>2</v>
      </c>
      <c r="O34">
        <v>0</v>
      </c>
      <c r="P34" t="str">
        <f>"0:00"</f>
        <v>0:00</v>
      </c>
      <c r="Q34">
        <v>2</v>
      </c>
      <c r="R34" t="str">
        <f>""</f>
        <v/>
      </c>
      <c r="S34" t="str">
        <f>""</f>
        <v/>
      </c>
      <c r="V34" t="str">
        <f>""</f>
        <v/>
      </c>
      <c r="X34" t="str">
        <f>""</f>
        <v/>
      </c>
      <c r="Y34" t="str">
        <f>""</f>
        <v/>
      </c>
    </row>
    <row r="35" spans="1:25" x14ac:dyDescent="0.25">
      <c r="A35">
        <v>48</v>
      </c>
      <c r="B35" t="str">
        <f t="shared" si="10"/>
        <v>CRESCIOLI</v>
      </c>
      <c r="C35" t="str">
        <f t="shared" si="11"/>
        <v>PAOLO</v>
      </c>
      <c r="D35" s="1">
        <v>45905</v>
      </c>
      <c r="E35" s="1">
        <v>45905</v>
      </c>
      <c r="F35">
        <v>100</v>
      </c>
      <c r="G35" s="1">
        <v>45905</v>
      </c>
      <c r="H35" s="1">
        <v>45905</v>
      </c>
      <c r="I35" t="str">
        <f>"1010"</f>
        <v>1010</v>
      </c>
      <c r="J35" t="str">
        <f>"RECUPERO ORE ECCEDENTI"</f>
        <v>RECUPERO ORE ECCEDENTI</v>
      </c>
      <c r="K35" t="str">
        <f>""</f>
        <v/>
      </c>
      <c r="L35">
        <v>180</v>
      </c>
      <c r="M35" t="str">
        <f>"3:00"</f>
        <v>3:00</v>
      </c>
      <c r="N35">
        <v>1</v>
      </c>
      <c r="O35">
        <v>180</v>
      </c>
      <c r="P35" t="str">
        <f>"3:00"</f>
        <v>3:00</v>
      </c>
      <c r="Q35">
        <v>1</v>
      </c>
      <c r="R35" t="str">
        <f>""</f>
        <v/>
      </c>
      <c r="S35" t="str">
        <f>""</f>
        <v/>
      </c>
      <c r="V35" t="str">
        <f>""</f>
        <v/>
      </c>
      <c r="X35" t="str">
        <f>""</f>
        <v/>
      </c>
      <c r="Y35" t="str">
        <f>""</f>
        <v/>
      </c>
    </row>
    <row r="36" spans="1:25" x14ac:dyDescent="0.25">
      <c r="A36">
        <v>48</v>
      </c>
      <c r="B36" t="str">
        <f t="shared" si="10"/>
        <v>CRESCIOLI</v>
      </c>
      <c r="C36" t="str">
        <f t="shared" si="11"/>
        <v>PAOLO</v>
      </c>
      <c r="D36" s="1">
        <v>45897</v>
      </c>
      <c r="E36" s="1">
        <v>45897</v>
      </c>
      <c r="F36">
        <v>100</v>
      </c>
      <c r="G36" s="1">
        <v>45897</v>
      </c>
      <c r="H36" s="1">
        <v>45897</v>
      </c>
      <c r="I36" t="str">
        <f>"1010"</f>
        <v>1010</v>
      </c>
      <c r="J36" t="str">
        <f>"RECUPERO ORE ECCEDENTI"</f>
        <v>RECUPERO ORE ECCEDENTI</v>
      </c>
      <c r="K36" t="str">
        <f>""</f>
        <v/>
      </c>
      <c r="L36">
        <v>180</v>
      </c>
      <c r="M36" t="str">
        <f>"3:00"</f>
        <v>3:00</v>
      </c>
      <c r="N36">
        <v>1</v>
      </c>
      <c r="O36">
        <v>180</v>
      </c>
      <c r="P36" t="str">
        <f>"3:00"</f>
        <v>3:00</v>
      </c>
      <c r="Q36">
        <v>1</v>
      </c>
      <c r="R36" t="str">
        <f>""</f>
        <v/>
      </c>
      <c r="S36" t="str">
        <f>""</f>
        <v/>
      </c>
      <c r="V36" t="str">
        <f>""</f>
        <v/>
      </c>
      <c r="X36" t="str">
        <f>""</f>
        <v/>
      </c>
      <c r="Y36" t="str">
        <f>""</f>
        <v/>
      </c>
    </row>
    <row r="37" spans="1:25" x14ac:dyDescent="0.25">
      <c r="A37">
        <v>48</v>
      </c>
      <c r="B37" t="str">
        <f t="shared" si="10"/>
        <v>CRESCIOLI</v>
      </c>
      <c r="C37" t="str">
        <f t="shared" si="11"/>
        <v>PAOLO</v>
      </c>
      <c r="D37" s="1">
        <v>45888</v>
      </c>
      <c r="E37" s="1">
        <v>45888</v>
      </c>
      <c r="F37">
        <v>100</v>
      </c>
      <c r="G37" s="1">
        <v>45888</v>
      </c>
      <c r="H37" s="1">
        <v>45888</v>
      </c>
      <c r="I37" t="str">
        <f>"1010"</f>
        <v>1010</v>
      </c>
      <c r="J37" t="str">
        <f>"RECUPERO ORE ECCEDENTI"</f>
        <v>RECUPERO ORE ECCEDENTI</v>
      </c>
      <c r="K37" t="str">
        <f>""</f>
        <v/>
      </c>
      <c r="L37">
        <v>180</v>
      </c>
      <c r="M37" t="str">
        <f>"3:00"</f>
        <v>3:00</v>
      </c>
      <c r="N37">
        <v>1</v>
      </c>
      <c r="O37">
        <v>180</v>
      </c>
      <c r="P37" t="str">
        <f>"3:00"</f>
        <v>3:00</v>
      </c>
      <c r="Q37">
        <v>1</v>
      </c>
      <c r="R37" t="str">
        <f>""</f>
        <v/>
      </c>
      <c r="S37" t="str">
        <f>""</f>
        <v/>
      </c>
      <c r="V37" t="str">
        <f>""</f>
        <v/>
      </c>
      <c r="X37" t="str">
        <f>""</f>
        <v/>
      </c>
      <c r="Y37" t="str">
        <f>""</f>
        <v/>
      </c>
    </row>
    <row r="38" spans="1:25" x14ac:dyDescent="0.25">
      <c r="A38">
        <v>48</v>
      </c>
      <c r="B38" t="str">
        <f t="shared" si="10"/>
        <v>CRESCIOLI</v>
      </c>
      <c r="C38" t="str">
        <f t="shared" si="11"/>
        <v>PAOLO</v>
      </c>
      <c r="D38" s="1">
        <v>45876</v>
      </c>
      <c r="E38" s="1">
        <v>45876</v>
      </c>
      <c r="F38">
        <v>100</v>
      </c>
      <c r="G38" s="1">
        <v>45876</v>
      </c>
      <c r="H38" s="1">
        <v>45876</v>
      </c>
      <c r="I38" t="str">
        <f>"1010"</f>
        <v>1010</v>
      </c>
      <c r="J38" t="str">
        <f>"RECUPERO ORE ECCEDENTI"</f>
        <v>RECUPERO ORE ECCEDENTI</v>
      </c>
      <c r="K38" t="str">
        <f>""</f>
        <v/>
      </c>
      <c r="L38">
        <v>180</v>
      </c>
      <c r="M38" t="str">
        <f>"3:00"</f>
        <v>3:00</v>
      </c>
      <c r="N38">
        <v>1</v>
      </c>
      <c r="O38">
        <v>180</v>
      </c>
      <c r="P38" t="str">
        <f>"3:00"</f>
        <v>3:00</v>
      </c>
      <c r="Q38">
        <v>1</v>
      </c>
      <c r="R38" t="str">
        <f>""</f>
        <v/>
      </c>
      <c r="S38" t="str">
        <f>""</f>
        <v/>
      </c>
      <c r="V38" t="str">
        <f>""</f>
        <v/>
      </c>
      <c r="X38" t="str">
        <f>""</f>
        <v/>
      </c>
      <c r="Y38" t="str">
        <f>""</f>
        <v/>
      </c>
    </row>
    <row r="39" spans="1:25" x14ac:dyDescent="0.25">
      <c r="A39">
        <v>48</v>
      </c>
      <c r="B39" t="str">
        <f t="shared" si="10"/>
        <v>CRESCIOLI</v>
      </c>
      <c r="C39" t="str">
        <f t="shared" si="11"/>
        <v>PAOLO</v>
      </c>
      <c r="D39" s="1">
        <v>45863</v>
      </c>
      <c r="E39" s="1">
        <v>45863</v>
      </c>
      <c r="F39">
        <v>100</v>
      </c>
      <c r="G39" s="1">
        <v>45863</v>
      </c>
      <c r="H39" s="1">
        <v>45863</v>
      </c>
      <c r="I39" t="str">
        <f>"5134"</f>
        <v>5134</v>
      </c>
      <c r="J39" t="str">
        <f>"RIPOSO COMPENSATIVO"</f>
        <v>RIPOSO COMPENSATIVO</v>
      </c>
      <c r="K39" t="str">
        <f>""</f>
        <v/>
      </c>
      <c r="L39">
        <v>360</v>
      </c>
      <c r="M39" t="str">
        <f>"6:00"</f>
        <v>6:00</v>
      </c>
      <c r="N39">
        <v>1</v>
      </c>
      <c r="O39">
        <v>360</v>
      </c>
      <c r="P39" t="str">
        <f>"6:00"</f>
        <v>6:00</v>
      </c>
      <c r="Q39">
        <v>1</v>
      </c>
      <c r="R39" t="str">
        <f>""</f>
        <v/>
      </c>
      <c r="S39" t="str">
        <f>""</f>
        <v/>
      </c>
      <c r="V39" t="str">
        <f>""</f>
        <v/>
      </c>
      <c r="X39" t="str">
        <f>""</f>
        <v/>
      </c>
      <c r="Y39" t="str">
        <f>""</f>
        <v/>
      </c>
    </row>
    <row r="40" spans="1:25" x14ac:dyDescent="0.25">
      <c r="A40">
        <v>48</v>
      </c>
      <c r="B40" t="str">
        <f t="shared" si="10"/>
        <v>CRESCIOLI</v>
      </c>
      <c r="C40" t="str">
        <f t="shared" si="11"/>
        <v>PAOLO</v>
      </c>
      <c r="D40" s="1">
        <v>45856</v>
      </c>
      <c r="E40" s="1">
        <v>45856</v>
      </c>
      <c r="F40">
        <v>100</v>
      </c>
      <c r="G40" s="1">
        <v>45856</v>
      </c>
      <c r="H40" s="1">
        <v>45856</v>
      </c>
      <c r="I40" t="str">
        <f>"5134"</f>
        <v>5134</v>
      </c>
      <c r="J40" t="str">
        <f>"RIPOSO COMPENSATIVO"</f>
        <v>RIPOSO COMPENSATIVO</v>
      </c>
      <c r="K40" t="str">
        <f>""</f>
        <v/>
      </c>
      <c r="L40">
        <v>360</v>
      </c>
      <c r="M40" t="str">
        <f>"6:00"</f>
        <v>6:00</v>
      </c>
      <c r="N40">
        <v>1</v>
      </c>
      <c r="O40">
        <v>360</v>
      </c>
      <c r="P40" t="str">
        <f>"6:00"</f>
        <v>6:00</v>
      </c>
      <c r="Q40">
        <v>1</v>
      </c>
      <c r="R40" t="str">
        <f>""</f>
        <v/>
      </c>
      <c r="S40" t="str">
        <f>""</f>
        <v/>
      </c>
      <c r="V40" t="str">
        <f>""</f>
        <v/>
      </c>
      <c r="X40" t="str">
        <f>""</f>
        <v/>
      </c>
      <c r="Y40" t="str">
        <f>""</f>
        <v/>
      </c>
    </row>
    <row r="41" spans="1:25" x14ac:dyDescent="0.25">
      <c r="A41">
        <v>48</v>
      </c>
      <c r="B41" t="str">
        <f t="shared" si="10"/>
        <v>CRESCIOLI</v>
      </c>
      <c r="C41" t="str">
        <f t="shared" si="11"/>
        <v>PAOLO</v>
      </c>
      <c r="D41" s="1">
        <v>45853</v>
      </c>
      <c r="E41" s="1">
        <v>45853</v>
      </c>
      <c r="F41">
        <v>100</v>
      </c>
      <c r="G41" s="1">
        <v>45853</v>
      </c>
      <c r="H41" s="1">
        <v>45853</v>
      </c>
      <c r="I41" t="str">
        <f>"1000"</f>
        <v>1000</v>
      </c>
      <c r="J41" t="str">
        <f>"FERIE"</f>
        <v>FERIE</v>
      </c>
      <c r="K41" t="str">
        <f>""</f>
        <v/>
      </c>
      <c r="L41">
        <v>0</v>
      </c>
      <c r="M41" t="str">
        <f>"0:00"</f>
        <v>0:00</v>
      </c>
      <c r="N41">
        <v>1</v>
      </c>
      <c r="O41">
        <v>0</v>
      </c>
      <c r="P41" t="str">
        <f>"0:00"</f>
        <v>0:00</v>
      </c>
      <c r="Q41">
        <v>1</v>
      </c>
      <c r="R41" t="str">
        <f>""</f>
        <v/>
      </c>
      <c r="S41" t="str">
        <f>""</f>
        <v/>
      </c>
      <c r="V41" t="str">
        <f>""</f>
        <v/>
      </c>
      <c r="X41" t="str">
        <f>""</f>
        <v/>
      </c>
      <c r="Y41" t="str">
        <f>""</f>
        <v/>
      </c>
    </row>
    <row r="42" spans="1:25" x14ac:dyDescent="0.25">
      <c r="A42">
        <v>48</v>
      </c>
      <c r="B42" t="str">
        <f t="shared" si="10"/>
        <v>CRESCIOLI</v>
      </c>
      <c r="C42" t="str">
        <f t="shared" si="11"/>
        <v>PAOLO</v>
      </c>
      <c r="D42" s="1">
        <v>45846</v>
      </c>
      <c r="E42" s="1">
        <v>45846</v>
      </c>
      <c r="F42">
        <v>100</v>
      </c>
      <c r="G42" s="1">
        <v>45846</v>
      </c>
      <c r="H42" s="1">
        <v>45846</v>
      </c>
      <c r="I42" t="str">
        <f>"1010"</f>
        <v>1010</v>
      </c>
      <c r="J42" t="str">
        <f>"RECUPERO ORE ECCEDENTI"</f>
        <v>RECUPERO ORE ECCEDENTI</v>
      </c>
      <c r="K42" t="str">
        <f>""</f>
        <v/>
      </c>
      <c r="L42">
        <v>180</v>
      </c>
      <c r="M42" t="str">
        <f>"3:00"</f>
        <v>3:00</v>
      </c>
      <c r="N42">
        <v>1</v>
      </c>
      <c r="O42">
        <v>180</v>
      </c>
      <c r="P42" t="str">
        <f>"3:00"</f>
        <v>3:00</v>
      </c>
      <c r="Q42">
        <v>1</v>
      </c>
      <c r="R42" t="str">
        <f>""</f>
        <v/>
      </c>
      <c r="S42" t="str">
        <f>""</f>
        <v/>
      </c>
      <c r="V42" t="str">
        <f>""</f>
        <v/>
      </c>
      <c r="X42" t="str">
        <f>""</f>
        <v/>
      </c>
      <c r="Y42" t="str">
        <f>""</f>
        <v/>
      </c>
    </row>
    <row r="43" spans="1:25" x14ac:dyDescent="0.25">
      <c r="A43">
        <v>49</v>
      </c>
      <c r="B43" t="str">
        <f t="shared" ref="B43:B52" si="12">"CHELI"</f>
        <v>CHELI</v>
      </c>
      <c r="C43" t="str">
        <f t="shared" ref="C43:C52" si="13">"SILVIA"</f>
        <v>SILVIA</v>
      </c>
      <c r="D43" s="1">
        <v>45923</v>
      </c>
      <c r="E43" s="1">
        <v>45926</v>
      </c>
      <c r="F43">
        <v>100</v>
      </c>
      <c r="G43" s="1">
        <v>45923</v>
      </c>
      <c r="H43" s="1">
        <v>45926</v>
      </c>
      <c r="I43" t="str">
        <f>"1500"</f>
        <v>1500</v>
      </c>
      <c r="J43" t="str">
        <f>"MALATTIA"</f>
        <v>MALATTIA</v>
      </c>
      <c r="K43" t="str">
        <f>""</f>
        <v/>
      </c>
      <c r="L43">
        <v>0</v>
      </c>
      <c r="M43" t="str">
        <f>"0:00"</f>
        <v>0:00</v>
      </c>
      <c r="N43">
        <v>4</v>
      </c>
      <c r="O43">
        <v>0</v>
      </c>
      <c r="P43" t="str">
        <f>"0:00"</f>
        <v>0:00</v>
      </c>
      <c r="Q43">
        <v>4</v>
      </c>
      <c r="R43" t="str">
        <f>""</f>
        <v/>
      </c>
      <c r="S43" t="str">
        <f>""</f>
        <v/>
      </c>
      <c r="V43" t="str">
        <f>""</f>
        <v/>
      </c>
      <c r="X43" t="str">
        <f>""</f>
        <v/>
      </c>
      <c r="Y43" t="str">
        <f>""</f>
        <v/>
      </c>
    </row>
    <row r="44" spans="1:25" x14ac:dyDescent="0.25">
      <c r="A44">
        <v>49</v>
      </c>
      <c r="B44" t="str">
        <f t="shared" si="12"/>
        <v>CHELI</v>
      </c>
      <c r="C44" t="str">
        <f t="shared" si="13"/>
        <v>SILVIA</v>
      </c>
      <c r="D44" s="1">
        <v>45919</v>
      </c>
      <c r="E44" s="1">
        <v>45919</v>
      </c>
      <c r="F44">
        <v>100</v>
      </c>
      <c r="G44" s="1">
        <v>45919</v>
      </c>
      <c r="H44" s="1">
        <v>45919</v>
      </c>
      <c r="I44" t="str">
        <f>"1010"</f>
        <v>1010</v>
      </c>
      <c r="J44" t="str">
        <f>"RECUPERO ORE ECCEDENTI"</f>
        <v>RECUPERO ORE ECCEDENTI</v>
      </c>
      <c r="K44" t="str">
        <f>""</f>
        <v/>
      </c>
      <c r="L44">
        <v>30</v>
      </c>
      <c r="M44" t="str">
        <f>"0:30"</f>
        <v>0:30</v>
      </c>
      <c r="N44">
        <v>1</v>
      </c>
      <c r="O44">
        <v>30</v>
      </c>
      <c r="P44" t="str">
        <f>"0:30"</f>
        <v>0:30</v>
      </c>
      <c r="Q44">
        <v>1</v>
      </c>
      <c r="R44" t="str">
        <f>""</f>
        <v/>
      </c>
      <c r="S44" t="str">
        <f>""</f>
        <v/>
      </c>
      <c r="V44" t="str">
        <f>""</f>
        <v/>
      </c>
      <c r="X44" t="str">
        <f>""</f>
        <v/>
      </c>
      <c r="Y44" t="str">
        <f>""</f>
        <v/>
      </c>
    </row>
    <row r="45" spans="1:25" x14ac:dyDescent="0.25">
      <c r="A45">
        <v>49</v>
      </c>
      <c r="B45" t="str">
        <f t="shared" si="12"/>
        <v>CHELI</v>
      </c>
      <c r="C45" t="str">
        <f t="shared" si="13"/>
        <v>SILVIA</v>
      </c>
      <c r="D45" s="1">
        <v>45908</v>
      </c>
      <c r="E45" s="1">
        <v>45908</v>
      </c>
      <c r="F45">
        <v>100</v>
      </c>
      <c r="G45" s="1">
        <v>45908</v>
      </c>
      <c r="H45" s="1">
        <v>45908</v>
      </c>
      <c r="I45" t="str">
        <f>"3010"</f>
        <v>3010</v>
      </c>
      <c r="J45" t="str">
        <f>"PERM. RETRIBUITO VISITE,TERAPIE ART. 35 AD ORE"</f>
        <v>PERM. RETRIBUITO VISITE,TERAPIE ART. 35 AD ORE</v>
      </c>
      <c r="K45" t="str">
        <f>""</f>
        <v/>
      </c>
      <c r="L45">
        <v>190</v>
      </c>
      <c r="M45" t="str">
        <f>"3:10"</f>
        <v>3:10</v>
      </c>
      <c r="N45">
        <v>1</v>
      </c>
      <c r="O45">
        <v>190</v>
      </c>
      <c r="P45" t="str">
        <f>"3:10"</f>
        <v>3:10</v>
      </c>
      <c r="Q45">
        <v>1</v>
      </c>
      <c r="R45" t="str">
        <f>""</f>
        <v/>
      </c>
      <c r="S45" t="str">
        <f>""</f>
        <v/>
      </c>
      <c r="V45" t="str">
        <f>""</f>
        <v/>
      </c>
      <c r="X45" t="str">
        <f>""</f>
        <v/>
      </c>
      <c r="Y45" t="str">
        <f>""</f>
        <v/>
      </c>
    </row>
    <row r="46" spans="1:25" x14ac:dyDescent="0.25">
      <c r="A46">
        <v>49</v>
      </c>
      <c r="B46" t="str">
        <f t="shared" si="12"/>
        <v>CHELI</v>
      </c>
      <c r="C46" t="str">
        <f t="shared" si="13"/>
        <v>SILVIA</v>
      </c>
      <c r="D46" s="1">
        <v>45889</v>
      </c>
      <c r="E46" s="1">
        <v>45895</v>
      </c>
      <c r="F46">
        <v>100</v>
      </c>
      <c r="G46" s="1">
        <v>45889</v>
      </c>
      <c r="H46" s="1">
        <v>45895</v>
      </c>
      <c r="I46" t="str">
        <f>"1030"</f>
        <v>1030</v>
      </c>
      <c r="J46" t="str">
        <f>"DISPOSIZIONE (ASILO NIDO)"</f>
        <v>DISPOSIZIONE (ASILO NIDO)</v>
      </c>
      <c r="K46" t="str">
        <f>""</f>
        <v/>
      </c>
      <c r="L46">
        <v>0</v>
      </c>
      <c r="M46" t="str">
        <f t="shared" ref="M46:M64" si="14">"0:00"</f>
        <v>0:00</v>
      </c>
      <c r="N46">
        <v>7</v>
      </c>
      <c r="O46">
        <v>0</v>
      </c>
      <c r="P46" t="str">
        <f t="shared" ref="P46:P64" si="15">"0:00"</f>
        <v>0:00</v>
      </c>
      <c r="Q46">
        <v>7</v>
      </c>
      <c r="R46" t="str">
        <f>""</f>
        <v/>
      </c>
      <c r="S46" t="str">
        <f>""</f>
        <v/>
      </c>
      <c r="V46" t="str">
        <f>""</f>
        <v/>
      </c>
      <c r="X46" t="str">
        <f>""</f>
        <v/>
      </c>
      <c r="Y46" t="str">
        <f>""</f>
        <v/>
      </c>
    </row>
    <row r="47" spans="1:25" x14ac:dyDescent="0.25">
      <c r="A47">
        <v>49</v>
      </c>
      <c r="B47" t="str">
        <f t="shared" si="12"/>
        <v>CHELI</v>
      </c>
      <c r="C47" t="str">
        <f t="shared" si="13"/>
        <v>SILVIA</v>
      </c>
      <c r="D47" s="1">
        <v>45860</v>
      </c>
      <c r="E47" s="1">
        <v>45888</v>
      </c>
      <c r="F47">
        <v>100</v>
      </c>
      <c r="G47" s="1">
        <v>45860</v>
      </c>
      <c r="H47" s="1">
        <v>45888</v>
      </c>
      <c r="I47" t="str">
        <f>"1000"</f>
        <v>1000</v>
      </c>
      <c r="J47" t="str">
        <f>"FERIE"</f>
        <v>FERIE</v>
      </c>
      <c r="K47" t="str">
        <f>""</f>
        <v/>
      </c>
      <c r="L47">
        <v>0</v>
      </c>
      <c r="M47" t="str">
        <f t="shared" si="14"/>
        <v>0:00</v>
      </c>
      <c r="N47">
        <v>20</v>
      </c>
      <c r="O47">
        <v>0</v>
      </c>
      <c r="P47" t="str">
        <f t="shared" si="15"/>
        <v>0:00</v>
      </c>
      <c r="Q47">
        <v>20</v>
      </c>
      <c r="R47" t="str">
        <f>""</f>
        <v/>
      </c>
      <c r="S47" t="str">
        <f>""</f>
        <v/>
      </c>
      <c r="V47" t="str">
        <f>""</f>
        <v/>
      </c>
      <c r="X47" t="str">
        <f>""</f>
        <v/>
      </c>
      <c r="Y47" t="str">
        <f>""</f>
        <v/>
      </c>
    </row>
    <row r="48" spans="1:25" x14ac:dyDescent="0.25">
      <c r="A48">
        <v>49</v>
      </c>
      <c r="B48" t="str">
        <f t="shared" si="12"/>
        <v>CHELI</v>
      </c>
      <c r="C48" t="str">
        <f t="shared" si="13"/>
        <v>SILVIA</v>
      </c>
      <c r="D48" s="1">
        <v>45854</v>
      </c>
      <c r="E48" s="1">
        <v>45859</v>
      </c>
      <c r="F48">
        <v>100</v>
      </c>
      <c r="G48" s="1">
        <v>45854</v>
      </c>
      <c r="H48" s="1">
        <v>45859</v>
      </c>
      <c r="I48" t="str">
        <f>"1000"</f>
        <v>1000</v>
      </c>
      <c r="J48" t="str">
        <f>"FERIE"</f>
        <v>FERIE</v>
      </c>
      <c r="K48" t="str">
        <f>""</f>
        <v/>
      </c>
      <c r="L48">
        <v>0</v>
      </c>
      <c r="M48" t="str">
        <f t="shared" si="14"/>
        <v>0:00</v>
      </c>
      <c r="N48">
        <v>4</v>
      </c>
      <c r="O48">
        <v>0</v>
      </c>
      <c r="P48" t="str">
        <f t="shared" si="15"/>
        <v>0:00</v>
      </c>
      <c r="Q48">
        <v>4</v>
      </c>
      <c r="R48" t="str">
        <f>""</f>
        <v/>
      </c>
      <c r="S48" t="str">
        <f>""</f>
        <v/>
      </c>
      <c r="V48" t="str">
        <f>""</f>
        <v/>
      </c>
      <c r="X48" t="str">
        <f>""</f>
        <v/>
      </c>
      <c r="Y48" t="str">
        <f>""</f>
        <v/>
      </c>
    </row>
    <row r="49" spans="1:25" x14ac:dyDescent="0.25">
      <c r="A49">
        <v>49</v>
      </c>
      <c r="B49" t="str">
        <f t="shared" si="12"/>
        <v>CHELI</v>
      </c>
      <c r="C49" t="str">
        <f t="shared" si="13"/>
        <v>SILVIA</v>
      </c>
      <c r="D49" s="1">
        <v>45853</v>
      </c>
      <c r="E49" s="1">
        <v>45853</v>
      </c>
      <c r="F49">
        <v>100</v>
      </c>
      <c r="G49" s="1">
        <v>45853</v>
      </c>
      <c r="H49" s="1">
        <v>45853</v>
      </c>
      <c r="I49" t="str">
        <f>"1500"</f>
        <v>1500</v>
      </c>
      <c r="J49" t="str">
        <f>"MALATTIA"</f>
        <v>MALATTIA</v>
      </c>
      <c r="K49" t="str">
        <f>""</f>
        <v/>
      </c>
      <c r="L49">
        <v>0</v>
      </c>
      <c r="M49" t="str">
        <f t="shared" si="14"/>
        <v>0:00</v>
      </c>
      <c r="N49">
        <v>1</v>
      </c>
      <c r="O49">
        <v>0</v>
      </c>
      <c r="P49" t="str">
        <f t="shared" si="15"/>
        <v>0:00</v>
      </c>
      <c r="Q49">
        <v>1</v>
      </c>
      <c r="R49" t="str">
        <f>""</f>
        <v/>
      </c>
      <c r="S49" t="str">
        <f>""</f>
        <v/>
      </c>
      <c r="V49" t="str">
        <f>""</f>
        <v/>
      </c>
      <c r="X49" t="str">
        <f>""</f>
        <v/>
      </c>
      <c r="Y49" t="str">
        <f>""</f>
        <v/>
      </c>
    </row>
    <row r="50" spans="1:25" x14ac:dyDescent="0.25">
      <c r="A50">
        <v>49</v>
      </c>
      <c r="B50" t="str">
        <f t="shared" si="12"/>
        <v>CHELI</v>
      </c>
      <c r="C50" t="str">
        <f t="shared" si="13"/>
        <v>SILVIA</v>
      </c>
      <c r="D50" s="1">
        <v>45847</v>
      </c>
      <c r="E50" s="1">
        <v>45849</v>
      </c>
      <c r="F50">
        <v>100</v>
      </c>
      <c r="G50" s="1">
        <v>45847</v>
      </c>
      <c r="H50" s="1">
        <v>45849</v>
      </c>
      <c r="I50" t="str">
        <f>"1500"</f>
        <v>1500</v>
      </c>
      <c r="J50" t="str">
        <f>"MALATTIA"</f>
        <v>MALATTIA</v>
      </c>
      <c r="K50" t="str">
        <f>""</f>
        <v/>
      </c>
      <c r="L50">
        <v>0</v>
      </c>
      <c r="M50" t="str">
        <f t="shared" si="14"/>
        <v>0:00</v>
      </c>
      <c r="N50">
        <v>3</v>
      </c>
      <c r="O50">
        <v>0</v>
      </c>
      <c r="P50" t="str">
        <f t="shared" si="15"/>
        <v>0:00</v>
      </c>
      <c r="Q50">
        <v>3</v>
      </c>
      <c r="R50" t="str">
        <f>""</f>
        <v/>
      </c>
      <c r="S50" t="str">
        <f>""</f>
        <v/>
      </c>
      <c r="V50" t="str">
        <f>""</f>
        <v/>
      </c>
      <c r="X50" t="str">
        <f>""</f>
        <v/>
      </c>
      <c r="Y50" t="str">
        <f>""</f>
        <v/>
      </c>
    </row>
    <row r="51" spans="1:25" x14ac:dyDescent="0.25">
      <c r="A51">
        <v>49</v>
      </c>
      <c r="B51" t="str">
        <f t="shared" si="12"/>
        <v>CHELI</v>
      </c>
      <c r="C51" t="str">
        <f t="shared" si="13"/>
        <v>SILVIA</v>
      </c>
      <c r="D51" s="1">
        <v>45846</v>
      </c>
      <c r="E51" s="1">
        <v>45846</v>
      </c>
      <c r="F51">
        <v>100</v>
      </c>
      <c r="G51" s="1">
        <v>45846</v>
      </c>
      <c r="H51" s="1">
        <v>45846</v>
      </c>
      <c r="I51" t="str">
        <f>"1000"</f>
        <v>1000</v>
      </c>
      <c r="J51" t="str">
        <f>"FERIE"</f>
        <v>FERIE</v>
      </c>
      <c r="K51" t="str">
        <f>""</f>
        <v/>
      </c>
      <c r="L51">
        <v>0</v>
      </c>
      <c r="M51" t="str">
        <f t="shared" si="14"/>
        <v>0:00</v>
      </c>
      <c r="N51">
        <v>1</v>
      </c>
      <c r="O51">
        <v>0</v>
      </c>
      <c r="P51" t="str">
        <f t="shared" si="15"/>
        <v>0:00</v>
      </c>
      <c r="Q51">
        <v>1</v>
      </c>
      <c r="R51" t="str">
        <f>""</f>
        <v/>
      </c>
      <c r="S51" t="str">
        <f>""</f>
        <v/>
      </c>
      <c r="V51" t="str">
        <f>""</f>
        <v/>
      </c>
      <c r="X51" t="str">
        <f>""</f>
        <v/>
      </c>
      <c r="Y51" t="str">
        <f>""</f>
        <v/>
      </c>
    </row>
    <row r="52" spans="1:25" x14ac:dyDescent="0.25">
      <c r="A52">
        <v>49</v>
      </c>
      <c r="B52" t="str">
        <f t="shared" si="12"/>
        <v>CHELI</v>
      </c>
      <c r="C52" t="str">
        <f t="shared" si="13"/>
        <v>SILVIA</v>
      </c>
      <c r="D52" s="1">
        <v>45838</v>
      </c>
      <c r="E52" s="1">
        <v>45842</v>
      </c>
      <c r="F52">
        <v>100</v>
      </c>
      <c r="G52" s="1">
        <v>45838</v>
      </c>
      <c r="H52" s="1">
        <v>45842</v>
      </c>
      <c r="I52" t="str">
        <f>"1000"</f>
        <v>1000</v>
      </c>
      <c r="J52" t="str">
        <f>"FERIE"</f>
        <v>FERIE</v>
      </c>
      <c r="K52" t="str">
        <f>""</f>
        <v/>
      </c>
      <c r="L52">
        <v>0</v>
      </c>
      <c r="M52" t="str">
        <f t="shared" si="14"/>
        <v>0:00</v>
      </c>
      <c r="N52">
        <v>5</v>
      </c>
      <c r="O52">
        <v>0</v>
      </c>
      <c r="P52" t="str">
        <f t="shared" si="15"/>
        <v>0:00</v>
      </c>
      <c r="Q52">
        <v>4</v>
      </c>
      <c r="R52" t="str">
        <f>""</f>
        <v/>
      </c>
      <c r="S52" t="str">
        <f>""</f>
        <v/>
      </c>
      <c r="V52" t="str">
        <f>""</f>
        <v/>
      </c>
      <c r="X52" t="str">
        <f>""</f>
        <v/>
      </c>
      <c r="Y52" t="str">
        <f>""</f>
        <v/>
      </c>
    </row>
    <row r="53" spans="1:25" x14ac:dyDescent="0.25">
      <c r="A53">
        <v>73</v>
      </c>
      <c r="B53" t="str">
        <f t="shared" ref="B53:B64" si="16">"FRANCI"</f>
        <v>FRANCI</v>
      </c>
      <c r="C53" t="str">
        <f t="shared" ref="C53:C64" si="17">"LUISELLA"</f>
        <v>LUISELLA</v>
      </c>
      <c r="D53" s="1">
        <v>45922</v>
      </c>
      <c r="E53" s="1">
        <v>45929</v>
      </c>
      <c r="F53">
        <v>100</v>
      </c>
      <c r="G53" s="1">
        <v>45922</v>
      </c>
      <c r="H53" s="1">
        <v>45929</v>
      </c>
      <c r="I53" t="str">
        <f>"1000"</f>
        <v>1000</v>
      </c>
      <c r="J53" t="str">
        <f>"FERIE"</f>
        <v>FERIE</v>
      </c>
      <c r="K53" t="str">
        <f>""</f>
        <v/>
      </c>
      <c r="L53">
        <v>0</v>
      </c>
      <c r="M53" t="str">
        <f t="shared" si="14"/>
        <v>0:00</v>
      </c>
      <c r="N53">
        <v>6</v>
      </c>
      <c r="O53">
        <v>0</v>
      </c>
      <c r="P53" t="str">
        <f t="shared" si="15"/>
        <v>0:00</v>
      </c>
      <c r="Q53">
        <v>6</v>
      </c>
      <c r="R53" t="str">
        <f>""</f>
        <v/>
      </c>
      <c r="S53" t="str">
        <f>""</f>
        <v/>
      </c>
      <c r="V53" t="str">
        <f>""</f>
        <v/>
      </c>
      <c r="X53" t="str">
        <f>""</f>
        <v/>
      </c>
      <c r="Y53" t="str">
        <f>""</f>
        <v/>
      </c>
    </row>
    <row r="54" spans="1:25" x14ac:dyDescent="0.25">
      <c r="A54">
        <v>73</v>
      </c>
      <c r="B54" t="str">
        <f t="shared" si="16"/>
        <v>FRANCI</v>
      </c>
      <c r="C54" t="str">
        <f t="shared" si="17"/>
        <v>LUISELLA</v>
      </c>
      <c r="D54" s="1">
        <v>45918</v>
      </c>
      <c r="E54" s="1">
        <v>45918</v>
      </c>
      <c r="F54">
        <v>100</v>
      </c>
      <c r="G54" s="1">
        <v>45918</v>
      </c>
      <c r="H54" s="1">
        <v>45918</v>
      </c>
      <c r="I54" t="str">
        <f>"5027"</f>
        <v>5027</v>
      </c>
      <c r="J54" t="str">
        <f>"SMART WORKING"</f>
        <v>SMART WORKING</v>
      </c>
      <c r="K54" t="str">
        <f>""</f>
        <v/>
      </c>
      <c r="L54">
        <v>0</v>
      </c>
      <c r="M54" t="str">
        <f t="shared" si="14"/>
        <v>0:00</v>
      </c>
      <c r="N54">
        <v>1</v>
      </c>
      <c r="O54">
        <v>0</v>
      </c>
      <c r="P54" t="str">
        <f t="shared" si="15"/>
        <v>0:00</v>
      </c>
      <c r="Q54">
        <v>1</v>
      </c>
      <c r="R54" t="str">
        <f>""</f>
        <v/>
      </c>
      <c r="S54" t="str">
        <f>""</f>
        <v/>
      </c>
      <c r="V54" t="str">
        <f>""</f>
        <v/>
      </c>
      <c r="X54" t="str">
        <f>""</f>
        <v/>
      </c>
      <c r="Y54" t="str">
        <f>""</f>
        <v/>
      </c>
    </row>
    <row r="55" spans="1:25" x14ac:dyDescent="0.25">
      <c r="A55">
        <v>73</v>
      </c>
      <c r="B55" t="str">
        <f t="shared" si="16"/>
        <v>FRANCI</v>
      </c>
      <c r="C55" t="str">
        <f t="shared" si="17"/>
        <v>LUISELLA</v>
      </c>
      <c r="D55" s="1">
        <v>45911</v>
      </c>
      <c r="E55" s="1">
        <v>45911</v>
      </c>
      <c r="F55">
        <v>100</v>
      </c>
      <c r="G55" s="1">
        <v>45911</v>
      </c>
      <c r="H55" s="1">
        <v>45911</v>
      </c>
      <c r="I55" t="str">
        <f>"5027"</f>
        <v>5027</v>
      </c>
      <c r="J55" t="str">
        <f>"SMART WORKING"</f>
        <v>SMART WORKING</v>
      </c>
      <c r="K55" t="str">
        <f>""</f>
        <v/>
      </c>
      <c r="L55">
        <v>0</v>
      </c>
      <c r="M55" t="str">
        <f t="shared" si="14"/>
        <v>0:00</v>
      </c>
      <c r="N55">
        <v>1</v>
      </c>
      <c r="O55">
        <v>0</v>
      </c>
      <c r="P55" t="str">
        <f t="shared" si="15"/>
        <v>0:00</v>
      </c>
      <c r="Q55">
        <v>1</v>
      </c>
      <c r="R55" t="str">
        <f>""</f>
        <v/>
      </c>
      <c r="S55" t="str">
        <f>""</f>
        <v/>
      </c>
      <c r="V55" t="str">
        <f>""</f>
        <v/>
      </c>
      <c r="X55" t="str">
        <f>""</f>
        <v/>
      </c>
      <c r="Y55" t="str">
        <f>""</f>
        <v/>
      </c>
    </row>
    <row r="56" spans="1:25" x14ac:dyDescent="0.25">
      <c r="A56">
        <v>73</v>
      </c>
      <c r="B56" t="str">
        <f t="shared" si="16"/>
        <v>FRANCI</v>
      </c>
      <c r="C56" t="str">
        <f t="shared" si="17"/>
        <v>LUISELLA</v>
      </c>
      <c r="D56" s="1">
        <v>45908</v>
      </c>
      <c r="E56" s="1">
        <v>45908</v>
      </c>
      <c r="F56">
        <v>100</v>
      </c>
      <c r="G56" s="1">
        <v>45908</v>
      </c>
      <c r="H56" s="1">
        <v>45908</v>
      </c>
      <c r="I56" t="str">
        <f>"1000"</f>
        <v>1000</v>
      </c>
      <c r="J56" t="str">
        <f>"FERIE"</f>
        <v>FERIE</v>
      </c>
      <c r="K56" t="str">
        <f>""</f>
        <v/>
      </c>
      <c r="L56">
        <v>0</v>
      </c>
      <c r="M56" t="str">
        <f t="shared" si="14"/>
        <v>0:00</v>
      </c>
      <c r="N56">
        <v>1</v>
      </c>
      <c r="O56">
        <v>0</v>
      </c>
      <c r="P56" t="str">
        <f t="shared" si="15"/>
        <v>0:00</v>
      </c>
      <c r="Q56">
        <v>1</v>
      </c>
      <c r="R56" t="str">
        <f>""</f>
        <v/>
      </c>
      <c r="S56" t="str">
        <f>""</f>
        <v/>
      </c>
      <c r="V56" t="str">
        <f>""</f>
        <v/>
      </c>
      <c r="X56" t="str">
        <f>""</f>
        <v/>
      </c>
      <c r="Y56" t="str">
        <f>""</f>
        <v/>
      </c>
    </row>
    <row r="57" spans="1:25" x14ac:dyDescent="0.25">
      <c r="A57">
        <v>73</v>
      </c>
      <c r="B57" t="str">
        <f t="shared" si="16"/>
        <v>FRANCI</v>
      </c>
      <c r="C57" t="str">
        <f t="shared" si="17"/>
        <v>LUISELLA</v>
      </c>
      <c r="D57" s="1">
        <v>45898</v>
      </c>
      <c r="E57" s="1">
        <v>45898</v>
      </c>
      <c r="F57">
        <v>100</v>
      </c>
      <c r="G57" s="1">
        <v>45898</v>
      </c>
      <c r="H57" s="1">
        <v>45898</v>
      </c>
      <c r="I57" t="str">
        <f>"5027"</f>
        <v>5027</v>
      </c>
      <c r="J57" t="str">
        <f>"SMART WORKING"</f>
        <v>SMART WORKING</v>
      </c>
      <c r="K57" t="str">
        <f>""</f>
        <v/>
      </c>
      <c r="L57">
        <v>0</v>
      </c>
      <c r="M57" t="str">
        <f t="shared" si="14"/>
        <v>0:00</v>
      </c>
      <c r="N57">
        <v>1</v>
      </c>
      <c r="O57">
        <v>0</v>
      </c>
      <c r="P57" t="str">
        <f t="shared" si="15"/>
        <v>0:00</v>
      </c>
      <c r="Q57">
        <v>1</v>
      </c>
      <c r="R57" t="str">
        <f>""</f>
        <v/>
      </c>
      <c r="S57" t="str">
        <f>""</f>
        <v/>
      </c>
      <c r="V57" t="str">
        <f>""</f>
        <v/>
      </c>
      <c r="X57" t="str">
        <f>""</f>
        <v/>
      </c>
      <c r="Y57" t="str">
        <f>""</f>
        <v/>
      </c>
    </row>
    <row r="58" spans="1:25" x14ac:dyDescent="0.25">
      <c r="A58">
        <v>73</v>
      </c>
      <c r="B58" t="str">
        <f t="shared" si="16"/>
        <v>FRANCI</v>
      </c>
      <c r="C58" t="str">
        <f t="shared" si="17"/>
        <v>LUISELLA</v>
      </c>
      <c r="D58" s="1">
        <v>45887</v>
      </c>
      <c r="E58" s="1">
        <v>45891</v>
      </c>
      <c r="F58">
        <v>100</v>
      </c>
      <c r="G58" s="1">
        <v>45887</v>
      </c>
      <c r="H58" s="1">
        <v>45891</v>
      </c>
      <c r="I58" t="str">
        <f>"1000"</f>
        <v>1000</v>
      </c>
      <c r="J58" t="str">
        <f>"FERIE"</f>
        <v>FERIE</v>
      </c>
      <c r="K58" t="str">
        <f>""</f>
        <v/>
      </c>
      <c r="L58">
        <v>0</v>
      </c>
      <c r="M58" t="str">
        <f t="shared" si="14"/>
        <v>0:00</v>
      </c>
      <c r="N58">
        <v>5</v>
      </c>
      <c r="O58">
        <v>0</v>
      </c>
      <c r="P58" t="str">
        <f t="shared" si="15"/>
        <v>0:00</v>
      </c>
      <c r="Q58">
        <v>5</v>
      </c>
      <c r="R58" t="str">
        <f>""</f>
        <v/>
      </c>
      <c r="S58" t="str">
        <f>""</f>
        <v/>
      </c>
      <c r="V58" t="str">
        <f>""</f>
        <v/>
      </c>
      <c r="X58" t="str">
        <f>""</f>
        <v/>
      </c>
      <c r="Y58" t="str">
        <f>""</f>
        <v/>
      </c>
    </row>
    <row r="59" spans="1:25" x14ac:dyDescent="0.25">
      <c r="A59">
        <v>73</v>
      </c>
      <c r="B59" t="str">
        <f t="shared" si="16"/>
        <v>FRANCI</v>
      </c>
      <c r="C59" t="str">
        <f t="shared" si="17"/>
        <v>LUISELLA</v>
      </c>
      <c r="D59" s="1">
        <v>45874</v>
      </c>
      <c r="E59" s="1">
        <v>45874</v>
      </c>
      <c r="F59">
        <v>100</v>
      </c>
      <c r="G59" s="1">
        <v>45874</v>
      </c>
      <c r="H59" s="1">
        <v>45874</v>
      </c>
      <c r="I59" t="str">
        <f>"5027"</f>
        <v>5027</v>
      </c>
      <c r="J59" t="str">
        <f>"SMART WORKING"</f>
        <v>SMART WORKING</v>
      </c>
      <c r="K59" t="str">
        <f>""</f>
        <v/>
      </c>
      <c r="L59">
        <v>0</v>
      </c>
      <c r="M59" t="str">
        <f t="shared" si="14"/>
        <v>0:00</v>
      </c>
      <c r="N59">
        <v>1</v>
      </c>
      <c r="O59">
        <v>0</v>
      </c>
      <c r="P59" t="str">
        <f t="shared" si="15"/>
        <v>0:00</v>
      </c>
      <c r="Q59">
        <v>1</v>
      </c>
      <c r="R59" t="str">
        <f>""</f>
        <v/>
      </c>
      <c r="S59" t="str">
        <f>""</f>
        <v/>
      </c>
      <c r="V59" t="str">
        <f>""</f>
        <v/>
      </c>
      <c r="X59" t="str">
        <f>""</f>
        <v/>
      </c>
      <c r="Y59" t="str">
        <f>""</f>
        <v/>
      </c>
    </row>
    <row r="60" spans="1:25" x14ac:dyDescent="0.25">
      <c r="A60">
        <v>73</v>
      </c>
      <c r="B60" t="str">
        <f t="shared" si="16"/>
        <v>FRANCI</v>
      </c>
      <c r="C60" t="str">
        <f t="shared" si="17"/>
        <v>LUISELLA</v>
      </c>
      <c r="D60" s="1">
        <v>45868</v>
      </c>
      <c r="E60" s="1">
        <v>45868</v>
      </c>
      <c r="F60">
        <v>100</v>
      </c>
      <c r="G60" s="1">
        <v>45868</v>
      </c>
      <c r="H60" s="1">
        <v>45868</v>
      </c>
      <c r="I60" t="str">
        <f>"5027"</f>
        <v>5027</v>
      </c>
      <c r="J60" t="str">
        <f>"SMART WORKING"</f>
        <v>SMART WORKING</v>
      </c>
      <c r="K60" t="str">
        <f>""</f>
        <v/>
      </c>
      <c r="L60">
        <v>0</v>
      </c>
      <c r="M60" t="str">
        <f t="shared" si="14"/>
        <v>0:00</v>
      </c>
      <c r="N60">
        <v>1</v>
      </c>
      <c r="O60">
        <v>0</v>
      </c>
      <c r="P60" t="str">
        <f t="shared" si="15"/>
        <v>0:00</v>
      </c>
      <c r="Q60">
        <v>1</v>
      </c>
      <c r="R60" t="str">
        <f>""</f>
        <v/>
      </c>
      <c r="S60" t="str">
        <f>""</f>
        <v/>
      </c>
      <c r="V60" t="str">
        <f>""</f>
        <v/>
      </c>
      <c r="X60" t="str">
        <f>""</f>
        <v/>
      </c>
      <c r="Y60" t="str">
        <f>""</f>
        <v/>
      </c>
    </row>
    <row r="61" spans="1:25" x14ac:dyDescent="0.25">
      <c r="A61">
        <v>73</v>
      </c>
      <c r="B61" t="str">
        <f t="shared" si="16"/>
        <v>FRANCI</v>
      </c>
      <c r="C61" t="str">
        <f t="shared" si="17"/>
        <v>LUISELLA</v>
      </c>
      <c r="D61" s="1">
        <v>45862</v>
      </c>
      <c r="E61" s="1">
        <v>45862</v>
      </c>
      <c r="F61">
        <v>100</v>
      </c>
      <c r="G61" s="1">
        <v>45862</v>
      </c>
      <c r="H61" s="1">
        <v>45862</v>
      </c>
      <c r="I61" t="str">
        <f>"5027"</f>
        <v>5027</v>
      </c>
      <c r="J61" t="str">
        <f>"SMART WORKING"</f>
        <v>SMART WORKING</v>
      </c>
      <c r="K61" t="str">
        <f>""</f>
        <v/>
      </c>
      <c r="L61">
        <v>0</v>
      </c>
      <c r="M61" t="str">
        <f t="shared" si="14"/>
        <v>0:00</v>
      </c>
      <c r="N61">
        <v>1</v>
      </c>
      <c r="O61">
        <v>0</v>
      </c>
      <c r="P61" t="str">
        <f t="shared" si="15"/>
        <v>0:00</v>
      </c>
      <c r="Q61">
        <v>1</v>
      </c>
      <c r="R61" t="str">
        <f>""</f>
        <v/>
      </c>
      <c r="S61" t="str">
        <f>""</f>
        <v/>
      </c>
      <c r="V61" t="str">
        <f>""</f>
        <v/>
      </c>
      <c r="X61" t="str">
        <f>""</f>
        <v/>
      </c>
      <c r="Y61" t="str">
        <f>""</f>
        <v/>
      </c>
    </row>
    <row r="62" spans="1:25" x14ac:dyDescent="0.25">
      <c r="A62">
        <v>73</v>
      </c>
      <c r="B62" t="str">
        <f t="shared" si="16"/>
        <v>FRANCI</v>
      </c>
      <c r="C62" t="str">
        <f t="shared" si="17"/>
        <v>LUISELLA</v>
      </c>
      <c r="D62" s="1">
        <v>45860</v>
      </c>
      <c r="E62" s="1">
        <v>45860</v>
      </c>
      <c r="F62">
        <v>100</v>
      </c>
      <c r="G62" s="1">
        <v>45860</v>
      </c>
      <c r="H62" s="1">
        <v>45860</v>
      </c>
      <c r="I62" t="str">
        <f>"5027"</f>
        <v>5027</v>
      </c>
      <c r="J62" t="str">
        <f>"SMART WORKING"</f>
        <v>SMART WORKING</v>
      </c>
      <c r="K62" t="str">
        <f>""</f>
        <v/>
      </c>
      <c r="L62">
        <v>0</v>
      </c>
      <c r="M62" t="str">
        <f t="shared" si="14"/>
        <v>0:00</v>
      </c>
      <c r="N62">
        <v>1</v>
      </c>
      <c r="O62">
        <v>0</v>
      </c>
      <c r="P62" t="str">
        <f t="shared" si="15"/>
        <v>0:00</v>
      </c>
      <c r="Q62">
        <v>1</v>
      </c>
      <c r="R62" t="str">
        <f>""</f>
        <v/>
      </c>
      <c r="S62" t="str">
        <f>""</f>
        <v/>
      </c>
      <c r="V62" t="str">
        <f>""</f>
        <v/>
      </c>
      <c r="X62" t="str">
        <f>""</f>
        <v/>
      </c>
      <c r="Y62" t="str">
        <f>""</f>
        <v/>
      </c>
    </row>
    <row r="63" spans="1:25" x14ac:dyDescent="0.25">
      <c r="A63">
        <v>73</v>
      </c>
      <c r="B63" t="str">
        <f t="shared" si="16"/>
        <v>FRANCI</v>
      </c>
      <c r="C63" t="str">
        <f t="shared" si="17"/>
        <v>LUISELLA</v>
      </c>
      <c r="D63" s="1">
        <v>45856</v>
      </c>
      <c r="E63" s="1">
        <v>45856</v>
      </c>
      <c r="F63">
        <v>100</v>
      </c>
      <c r="G63" s="1">
        <v>45856</v>
      </c>
      <c r="H63" s="1">
        <v>45856</v>
      </c>
      <c r="I63" t="str">
        <f>"5027"</f>
        <v>5027</v>
      </c>
      <c r="J63" t="str">
        <f>"SMART WORKING"</f>
        <v>SMART WORKING</v>
      </c>
      <c r="K63" t="str">
        <f>""</f>
        <v/>
      </c>
      <c r="L63">
        <v>0</v>
      </c>
      <c r="M63" t="str">
        <f t="shared" si="14"/>
        <v>0:00</v>
      </c>
      <c r="N63">
        <v>1</v>
      </c>
      <c r="O63">
        <v>0</v>
      </c>
      <c r="P63" t="str">
        <f t="shared" si="15"/>
        <v>0:00</v>
      </c>
      <c r="Q63">
        <v>1</v>
      </c>
      <c r="R63" t="str">
        <f>""</f>
        <v/>
      </c>
      <c r="S63" t="str">
        <f>""</f>
        <v/>
      </c>
      <c r="V63" t="str">
        <f>""</f>
        <v/>
      </c>
      <c r="X63" t="str">
        <f>""</f>
        <v/>
      </c>
      <c r="Y63" t="str">
        <f>""</f>
        <v/>
      </c>
    </row>
    <row r="64" spans="1:25" x14ac:dyDescent="0.25">
      <c r="A64">
        <v>73</v>
      </c>
      <c r="B64" t="str">
        <f t="shared" si="16"/>
        <v>FRANCI</v>
      </c>
      <c r="C64" t="str">
        <f t="shared" si="17"/>
        <v>LUISELLA</v>
      </c>
      <c r="D64" s="1">
        <v>45839</v>
      </c>
      <c r="E64" s="1">
        <v>45849</v>
      </c>
      <c r="F64">
        <v>100</v>
      </c>
      <c r="G64" s="1">
        <v>45839</v>
      </c>
      <c r="H64" s="1">
        <v>45849</v>
      </c>
      <c r="I64" t="str">
        <f>"1000"</f>
        <v>1000</v>
      </c>
      <c r="J64" t="str">
        <f>"FERIE"</f>
        <v>FERIE</v>
      </c>
      <c r="K64" t="str">
        <f>""</f>
        <v/>
      </c>
      <c r="L64">
        <v>0</v>
      </c>
      <c r="M64" t="str">
        <f t="shared" si="14"/>
        <v>0:00</v>
      </c>
      <c r="N64">
        <v>9</v>
      </c>
      <c r="O64">
        <v>0</v>
      </c>
      <c r="P64" t="str">
        <f t="shared" si="15"/>
        <v>0:00</v>
      </c>
      <c r="Q64">
        <v>9</v>
      </c>
      <c r="R64" t="str">
        <f>""</f>
        <v/>
      </c>
      <c r="S64" t="str">
        <f>""</f>
        <v/>
      </c>
      <c r="V64" t="str">
        <f>""</f>
        <v/>
      </c>
      <c r="X64" t="str">
        <f>""</f>
        <v/>
      </c>
      <c r="Y64" t="str">
        <f>""</f>
        <v/>
      </c>
    </row>
    <row r="65" spans="1:25" x14ac:dyDescent="0.25">
      <c r="A65">
        <v>74</v>
      </c>
      <c r="B65" t="str">
        <f t="shared" ref="B65:B71" si="18">"FOCARDI"</f>
        <v>FOCARDI</v>
      </c>
      <c r="C65" t="str">
        <f t="shared" ref="C65:C71" si="19">"LUCIA SILVIA"</f>
        <v>LUCIA SILVIA</v>
      </c>
      <c r="D65" s="1">
        <v>45916</v>
      </c>
      <c r="E65" s="1">
        <v>45916</v>
      </c>
      <c r="F65">
        <v>100</v>
      </c>
      <c r="G65" s="1">
        <v>45916</v>
      </c>
      <c r="H65" s="1">
        <v>45916</v>
      </c>
      <c r="I65" t="str">
        <f>"3006"</f>
        <v>3006</v>
      </c>
      <c r="J65" t="str">
        <f>"PERM. RETRIBUITO PER MOTIVI PERSONALI/FAMIGLIARI ORE"</f>
        <v>PERM. RETRIBUITO PER MOTIVI PERSONALI/FAMIGLIARI ORE</v>
      </c>
      <c r="K65" t="str">
        <f>""</f>
        <v/>
      </c>
      <c r="L65">
        <v>180</v>
      </c>
      <c r="M65" t="str">
        <f>"3:00"</f>
        <v>3:00</v>
      </c>
      <c r="N65">
        <v>1</v>
      </c>
      <c r="O65">
        <v>180</v>
      </c>
      <c r="P65" t="str">
        <f>"3:00"</f>
        <v>3:00</v>
      </c>
      <c r="Q65">
        <v>1</v>
      </c>
      <c r="R65" t="str">
        <f>""</f>
        <v/>
      </c>
      <c r="S65" t="str">
        <f>""</f>
        <v/>
      </c>
      <c r="V65" t="str">
        <f>""</f>
        <v/>
      </c>
      <c r="X65" t="str">
        <f>""</f>
        <v/>
      </c>
      <c r="Y65" t="str">
        <f>""</f>
        <v/>
      </c>
    </row>
    <row r="66" spans="1:25" x14ac:dyDescent="0.25">
      <c r="A66">
        <v>74</v>
      </c>
      <c r="B66" t="str">
        <f t="shared" si="18"/>
        <v>FOCARDI</v>
      </c>
      <c r="C66" t="str">
        <f t="shared" si="19"/>
        <v>LUCIA SILVIA</v>
      </c>
      <c r="D66" s="1">
        <v>45911</v>
      </c>
      <c r="E66" s="1">
        <v>45911</v>
      </c>
      <c r="F66">
        <v>100</v>
      </c>
      <c r="G66" s="1">
        <v>45911</v>
      </c>
      <c r="H66" s="1">
        <v>45911</v>
      </c>
      <c r="I66" t="str">
        <f>"1010"</f>
        <v>1010</v>
      </c>
      <c r="J66" t="str">
        <f>"RECUPERO ORE ECCEDENTI"</f>
        <v>RECUPERO ORE ECCEDENTI</v>
      </c>
      <c r="K66" t="str">
        <f>""</f>
        <v/>
      </c>
      <c r="L66">
        <v>30</v>
      </c>
      <c r="M66" t="str">
        <f>"0:30"</f>
        <v>0:30</v>
      </c>
      <c r="N66">
        <v>1</v>
      </c>
      <c r="O66">
        <v>30</v>
      </c>
      <c r="P66" t="str">
        <f>"0:30"</f>
        <v>0:30</v>
      </c>
      <c r="Q66">
        <v>1</v>
      </c>
      <c r="R66" t="str">
        <f>""</f>
        <v/>
      </c>
      <c r="S66" t="str">
        <f>""</f>
        <v/>
      </c>
      <c r="V66" t="str">
        <f>""</f>
        <v/>
      </c>
      <c r="X66" t="str">
        <f>""</f>
        <v/>
      </c>
      <c r="Y66" t="str">
        <f>""</f>
        <v/>
      </c>
    </row>
    <row r="67" spans="1:25" x14ac:dyDescent="0.25">
      <c r="A67">
        <v>74</v>
      </c>
      <c r="B67" t="str">
        <f t="shared" si="18"/>
        <v>FOCARDI</v>
      </c>
      <c r="C67" t="str">
        <f t="shared" si="19"/>
        <v>LUCIA SILVIA</v>
      </c>
      <c r="D67" s="1">
        <v>45894</v>
      </c>
      <c r="E67" s="1">
        <v>45898</v>
      </c>
      <c r="F67">
        <v>100</v>
      </c>
      <c r="G67" s="1">
        <v>45894</v>
      </c>
      <c r="H67" s="1">
        <v>45898</v>
      </c>
      <c r="I67" t="str">
        <f>"1000"</f>
        <v>1000</v>
      </c>
      <c r="J67" t="str">
        <f>"FERIE"</f>
        <v>FERIE</v>
      </c>
      <c r="K67" t="str">
        <f>""</f>
        <v/>
      </c>
      <c r="L67">
        <v>0</v>
      </c>
      <c r="M67" t="str">
        <f>"0:00"</f>
        <v>0:00</v>
      </c>
      <c r="N67">
        <v>5</v>
      </c>
      <c r="O67">
        <v>0</v>
      </c>
      <c r="P67" t="str">
        <f>"0:00"</f>
        <v>0:00</v>
      </c>
      <c r="Q67">
        <v>5</v>
      </c>
      <c r="R67" t="str">
        <f>""</f>
        <v/>
      </c>
      <c r="S67" t="str">
        <f>""</f>
        <v/>
      </c>
      <c r="V67" t="str">
        <f>""</f>
        <v/>
      </c>
      <c r="X67" t="str">
        <f>""</f>
        <v/>
      </c>
      <c r="Y67" t="str">
        <f>""</f>
        <v/>
      </c>
    </row>
    <row r="68" spans="1:25" x14ac:dyDescent="0.25">
      <c r="A68">
        <v>74</v>
      </c>
      <c r="B68" t="str">
        <f t="shared" si="18"/>
        <v>FOCARDI</v>
      </c>
      <c r="C68" t="str">
        <f t="shared" si="19"/>
        <v>LUCIA SILVIA</v>
      </c>
      <c r="D68" s="1">
        <v>45874</v>
      </c>
      <c r="E68" s="1">
        <v>45874</v>
      </c>
      <c r="F68">
        <v>100</v>
      </c>
      <c r="G68" s="1">
        <v>45874</v>
      </c>
      <c r="H68" s="1">
        <v>45874</v>
      </c>
      <c r="I68" t="str">
        <f>"1010"</f>
        <v>1010</v>
      </c>
      <c r="J68" t="str">
        <f>"RECUPERO ORE ECCEDENTI"</f>
        <v>RECUPERO ORE ECCEDENTI</v>
      </c>
      <c r="K68" t="str">
        <f>""</f>
        <v/>
      </c>
      <c r="L68">
        <v>22</v>
      </c>
      <c r="M68" t="str">
        <f>"0:22"</f>
        <v>0:22</v>
      </c>
      <c r="N68">
        <v>1</v>
      </c>
      <c r="O68">
        <v>22</v>
      </c>
      <c r="P68" t="str">
        <f>"0:22"</f>
        <v>0:22</v>
      </c>
      <c r="Q68">
        <v>1</v>
      </c>
      <c r="R68" t="str">
        <f>""</f>
        <v/>
      </c>
      <c r="S68" t="str">
        <f>""</f>
        <v/>
      </c>
      <c r="V68" t="str">
        <f>""</f>
        <v/>
      </c>
      <c r="X68" t="str">
        <f>""</f>
        <v/>
      </c>
      <c r="Y68" t="str">
        <f>""</f>
        <v/>
      </c>
    </row>
    <row r="69" spans="1:25" x14ac:dyDescent="0.25">
      <c r="A69">
        <v>74</v>
      </c>
      <c r="B69" t="str">
        <f t="shared" si="18"/>
        <v>FOCARDI</v>
      </c>
      <c r="C69" t="str">
        <f t="shared" si="19"/>
        <v>LUCIA SILVIA</v>
      </c>
      <c r="D69" s="1">
        <v>45852</v>
      </c>
      <c r="E69" s="1">
        <v>45863</v>
      </c>
      <c r="F69">
        <v>100</v>
      </c>
      <c r="G69" s="1">
        <v>45852</v>
      </c>
      <c r="H69" s="1">
        <v>45863</v>
      </c>
      <c r="I69" t="str">
        <f>"1000"</f>
        <v>1000</v>
      </c>
      <c r="J69" t="str">
        <f>"FERIE"</f>
        <v>FERIE</v>
      </c>
      <c r="K69" t="str">
        <f>""</f>
        <v/>
      </c>
      <c r="L69">
        <v>0</v>
      </c>
      <c r="M69" t="str">
        <f>"0:00"</f>
        <v>0:00</v>
      </c>
      <c r="N69">
        <v>10</v>
      </c>
      <c r="O69">
        <v>0</v>
      </c>
      <c r="P69" t="str">
        <f>"0:00"</f>
        <v>0:00</v>
      </c>
      <c r="Q69">
        <v>10</v>
      </c>
      <c r="R69" t="str">
        <f>""</f>
        <v/>
      </c>
      <c r="S69" t="str">
        <f>""</f>
        <v/>
      </c>
      <c r="V69" t="str">
        <f>""</f>
        <v/>
      </c>
      <c r="X69" t="str">
        <f>""</f>
        <v/>
      </c>
      <c r="Y69" t="str">
        <f>""</f>
        <v/>
      </c>
    </row>
    <row r="70" spans="1:25" x14ac:dyDescent="0.25">
      <c r="A70">
        <v>74</v>
      </c>
      <c r="B70" t="str">
        <f t="shared" si="18"/>
        <v>FOCARDI</v>
      </c>
      <c r="C70" t="str">
        <f t="shared" si="19"/>
        <v>LUCIA SILVIA</v>
      </c>
      <c r="D70" s="1">
        <v>45840</v>
      </c>
      <c r="E70" s="1">
        <v>45840</v>
      </c>
      <c r="F70">
        <v>100</v>
      </c>
      <c r="G70" s="1">
        <v>45840</v>
      </c>
      <c r="H70" s="1">
        <v>45840</v>
      </c>
      <c r="I70" t="str">
        <f>"1010"</f>
        <v>1010</v>
      </c>
      <c r="J70" t="str">
        <f>"RECUPERO ORE ECCEDENTI"</f>
        <v>RECUPERO ORE ECCEDENTI</v>
      </c>
      <c r="K70" t="str">
        <f>""</f>
        <v/>
      </c>
      <c r="L70">
        <v>33</v>
      </c>
      <c r="M70" t="str">
        <f>"0:33"</f>
        <v>0:33</v>
      </c>
      <c r="N70">
        <v>1</v>
      </c>
      <c r="O70">
        <v>33</v>
      </c>
      <c r="P70" t="str">
        <f>"0:33"</f>
        <v>0:33</v>
      </c>
      <c r="Q70">
        <v>1</v>
      </c>
      <c r="R70" t="str">
        <f>""</f>
        <v/>
      </c>
      <c r="S70" t="str">
        <f>""</f>
        <v/>
      </c>
      <c r="V70" t="str">
        <f>""</f>
        <v/>
      </c>
      <c r="X70" t="str">
        <f>""</f>
        <v/>
      </c>
      <c r="Y70" t="str">
        <f>""</f>
        <v/>
      </c>
    </row>
    <row r="71" spans="1:25" x14ac:dyDescent="0.25">
      <c r="A71">
        <v>74</v>
      </c>
      <c r="B71" t="str">
        <f t="shared" si="18"/>
        <v>FOCARDI</v>
      </c>
      <c r="C71" t="str">
        <f t="shared" si="19"/>
        <v>LUCIA SILVIA</v>
      </c>
      <c r="D71" s="1">
        <v>45839</v>
      </c>
      <c r="E71" s="1">
        <v>45839</v>
      </c>
      <c r="F71">
        <v>100</v>
      </c>
      <c r="G71" s="1">
        <v>45839</v>
      </c>
      <c r="H71" s="1">
        <v>45839</v>
      </c>
      <c r="I71" t="str">
        <f>"3006"</f>
        <v>3006</v>
      </c>
      <c r="J71" t="str">
        <f>"PERM. RETRIBUITO PER MOTIVI PERSONALI/FAMIGLIARI ORE"</f>
        <v>PERM. RETRIBUITO PER MOTIVI PERSONALI/FAMIGLIARI ORE</v>
      </c>
      <c r="K71" t="str">
        <f>""</f>
        <v/>
      </c>
      <c r="L71">
        <v>180</v>
      </c>
      <c r="M71" t="str">
        <f>"3:00"</f>
        <v>3:00</v>
      </c>
      <c r="N71">
        <v>1</v>
      </c>
      <c r="O71">
        <v>180</v>
      </c>
      <c r="P71" t="str">
        <f>"3:00"</f>
        <v>3:00</v>
      </c>
      <c r="Q71">
        <v>1</v>
      </c>
      <c r="R71" t="str">
        <f>""</f>
        <v/>
      </c>
      <c r="S71" t="str">
        <f>""</f>
        <v/>
      </c>
      <c r="V71" t="str">
        <f>""</f>
        <v/>
      </c>
      <c r="X71" t="str">
        <f>""</f>
        <v/>
      </c>
      <c r="Y71" t="str">
        <f>""</f>
        <v/>
      </c>
    </row>
    <row r="72" spans="1:25" x14ac:dyDescent="0.25">
      <c r="A72">
        <v>105</v>
      </c>
      <c r="B72" t="str">
        <f t="shared" ref="B72:B112" si="20">"LONGHI"</f>
        <v>LONGHI</v>
      </c>
      <c r="C72" t="str">
        <f t="shared" ref="C72:C112" si="21">"ALESSIO"</f>
        <v>ALESSIO</v>
      </c>
      <c r="D72" s="1">
        <v>45929</v>
      </c>
      <c r="E72" s="1">
        <v>45929</v>
      </c>
      <c r="F72">
        <v>100</v>
      </c>
      <c r="G72" s="1">
        <v>45929</v>
      </c>
      <c r="H72" s="1">
        <v>45929</v>
      </c>
      <c r="I72" t="str">
        <f t="shared" ref="I72:I86" si="22">"1010"</f>
        <v>1010</v>
      </c>
      <c r="J72" t="str">
        <f t="shared" ref="J72:J86" si="23">"RECUPERO ORE ECCEDENTI"</f>
        <v>RECUPERO ORE ECCEDENTI</v>
      </c>
      <c r="K72" t="str">
        <f>""</f>
        <v/>
      </c>
      <c r="L72">
        <v>11</v>
      </c>
      <c r="M72" t="str">
        <f>"0:11"</f>
        <v>0:11</v>
      </c>
      <c r="N72">
        <v>1</v>
      </c>
      <c r="O72">
        <v>11</v>
      </c>
      <c r="P72" t="str">
        <f>"0:11"</f>
        <v>0:11</v>
      </c>
      <c r="Q72">
        <v>1</v>
      </c>
      <c r="R72" t="str">
        <f>""</f>
        <v/>
      </c>
      <c r="S72" t="str">
        <f>""</f>
        <v/>
      </c>
      <c r="V72" t="str">
        <f>""</f>
        <v/>
      </c>
      <c r="X72" t="str">
        <f>""</f>
        <v/>
      </c>
      <c r="Y72" t="str">
        <f>""</f>
        <v/>
      </c>
    </row>
    <row r="73" spans="1:25" x14ac:dyDescent="0.25">
      <c r="A73">
        <v>105</v>
      </c>
      <c r="B73" t="str">
        <f t="shared" si="20"/>
        <v>LONGHI</v>
      </c>
      <c r="C73" t="str">
        <f t="shared" si="21"/>
        <v>ALESSIO</v>
      </c>
      <c r="D73" s="1">
        <v>45923</v>
      </c>
      <c r="E73" s="1">
        <v>45923</v>
      </c>
      <c r="F73">
        <v>100</v>
      </c>
      <c r="G73" s="1">
        <v>45923</v>
      </c>
      <c r="H73" s="1">
        <v>45923</v>
      </c>
      <c r="I73" t="str">
        <f t="shared" si="22"/>
        <v>1010</v>
      </c>
      <c r="J73" t="str">
        <f t="shared" si="23"/>
        <v>RECUPERO ORE ECCEDENTI</v>
      </c>
      <c r="K73" t="str">
        <f>""</f>
        <v/>
      </c>
      <c r="L73">
        <v>18</v>
      </c>
      <c r="M73" t="str">
        <f>"0:18"</f>
        <v>0:18</v>
      </c>
      <c r="N73">
        <v>1</v>
      </c>
      <c r="O73">
        <v>18</v>
      </c>
      <c r="P73" t="str">
        <f>"0:18"</f>
        <v>0:18</v>
      </c>
      <c r="Q73">
        <v>1</v>
      </c>
      <c r="R73" t="str">
        <f>""</f>
        <v/>
      </c>
      <c r="S73" t="str">
        <f>""</f>
        <v/>
      </c>
      <c r="V73" t="str">
        <f>""</f>
        <v/>
      </c>
      <c r="X73" t="str">
        <f>""</f>
        <v/>
      </c>
      <c r="Y73" t="str">
        <f>""</f>
        <v/>
      </c>
    </row>
    <row r="74" spans="1:25" x14ac:dyDescent="0.25">
      <c r="A74">
        <v>105</v>
      </c>
      <c r="B74" t="str">
        <f t="shared" si="20"/>
        <v>LONGHI</v>
      </c>
      <c r="C74" t="str">
        <f t="shared" si="21"/>
        <v>ALESSIO</v>
      </c>
      <c r="D74" s="1">
        <v>45922</v>
      </c>
      <c r="E74" s="1">
        <v>45922</v>
      </c>
      <c r="F74">
        <v>100</v>
      </c>
      <c r="G74" s="1">
        <v>45922</v>
      </c>
      <c r="H74" s="1">
        <v>45922</v>
      </c>
      <c r="I74" t="str">
        <f t="shared" si="22"/>
        <v>1010</v>
      </c>
      <c r="J74" t="str">
        <f t="shared" si="23"/>
        <v>RECUPERO ORE ECCEDENTI</v>
      </c>
      <c r="K74" t="str">
        <f>""</f>
        <v/>
      </c>
      <c r="L74">
        <v>11</v>
      </c>
      <c r="M74" t="str">
        <f>"0:11"</f>
        <v>0:11</v>
      </c>
      <c r="N74">
        <v>1</v>
      </c>
      <c r="O74">
        <v>11</v>
      </c>
      <c r="P74" t="str">
        <f>"0:11"</f>
        <v>0:11</v>
      </c>
      <c r="Q74">
        <v>1</v>
      </c>
      <c r="R74" t="str">
        <f>""</f>
        <v/>
      </c>
      <c r="S74" t="str">
        <f>""</f>
        <v/>
      </c>
      <c r="V74" t="str">
        <f>""</f>
        <v/>
      </c>
      <c r="X74" t="str">
        <f>""</f>
        <v/>
      </c>
      <c r="Y74" t="str">
        <f>""</f>
        <v/>
      </c>
    </row>
    <row r="75" spans="1:25" x14ac:dyDescent="0.25">
      <c r="A75">
        <v>105</v>
      </c>
      <c r="B75" t="str">
        <f t="shared" si="20"/>
        <v>LONGHI</v>
      </c>
      <c r="C75" t="str">
        <f t="shared" si="21"/>
        <v>ALESSIO</v>
      </c>
      <c r="D75" s="1">
        <v>45919</v>
      </c>
      <c r="E75" s="1">
        <v>45919</v>
      </c>
      <c r="F75">
        <v>100</v>
      </c>
      <c r="G75" s="1">
        <v>45919</v>
      </c>
      <c r="H75" s="1">
        <v>45919</v>
      </c>
      <c r="I75" t="str">
        <f t="shared" si="22"/>
        <v>1010</v>
      </c>
      <c r="J75" t="str">
        <f t="shared" si="23"/>
        <v>RECUPERO ORE ECCEDENTI</v>
      </c>
      <c r="K75" t="str">
        <f>""</f>
        <v/>
      </c>
      <c r="L75">
        <v>30</v>
      </c>
      <c r="M75" t="str">
        <f>"0:30"</f>
        <v>0:30</v>
      </c>
      <c r="N75">
        <v>1</v>
      </c>
      <c r="O75">
        <v>30</v>
      </c>
      <c r="P75" t="str">
        <f>"0:30"</f>
        <v>0:30</v>
      </c>
      <c r="Q75">
        <v>1</v>
      </c>
      <c r="R75" t="str">
        <f>""</f>
        <v/>
      </c>
      <c r="S75" t="str">
        <f>""</f>
        <v/>
      </c>
      <c r="V75" t="str">
        <f>""</f>
        <v/>
      </c>
      <c r="X75" t="str">
        <f>""</f>
        <v/>
      </c>
      <c r="Y75" t="str">
        <f>""</f>
        <v/>
      </c>
    </row>
    <row r="76" spans="1:25" x14ac:dyDescent="0.25">
      <c r="A76">
        <v>105</v>
      </c>
      <c r="B76" t="str">
        <f t="shared" si="20"/>
        <v>LONGHI</v>
      </c>
      <c r="C76" t="str">
        <f t="shared" si="21"/>
        <v>ALESSIO</v>
      </c>
      <c r="D76" s="1">
        <v>45918</v>
      </c>
      <c r="E76" s="1">
        <v>45918</v>
      </c>
      <c r="F76">
        <v>100</v>
      </c>
      <c r="G76" s="1">
        <v>45918</v>
      </c>
      <c r="H76" s="1">
        <v>45918</v>
      </c>
      <c r="I76" t="str">
        <f t="shared" si="22"/>
        <v>1010</v>
      </c>
      <c r="J76" t="str">
        <f t="shared" si="23"/>
        <v>RECUPERO ORE ECCEDENTI</v>
      </c>
      <c r="K76" t="str">
        <f>""</f>
        <v/>
      </c>
      <c r="L76">
        <v>30</v>
      </c>
      <c r="M76" t="str">
        <f>"0:30"</f>
        <v>0:30</v>
      </c>
      <c r="N76">
        <v>1</v>
      </c>
      <c r="O76">
        <v>30</v>
      </c>
      <c r="P76" t="str">
        <f>"0:30"</f>
        <v>0:30</v>
      </c>
      <c r="Q76">
        <v>1</v>
      </c>
      <c r="R76" t="str">
        <f>""</f>
        <v/>
      </c>
      <c r="S76" t="str">
        <f>""</f>
        <v/>
      </c>
      <c r="V76" t="str">
        <f>""</f>
        <v/>
      </c>
      <c r="X76" t="str">
        <f>""</f>
        <v/>
      </c>
      <c r="Y76" t="str">
        <f>""</f>
        <v/>
      </c>
    </row>
    <row r="77" spans="1:25" x14ac:dyDescent="0.25">
      <c r="A77">
        <v>105</v>
      </c>
      <c r="B77" t="str">
        <f t="shared" si="20"/>
        <v>LONGHI</v>
      </c>
      <c r="C77" t="str">
        <f t="shared" si="21"/>
        <v>ALESSIO</v>
      </c>
      <c r="D77" s="1">
        <v>45916</v>
      </c>
      <c r="E77" s="1">
        <v>45916</v>
      </c>
      <c r="F77">
        <v>100</v>
      </c>
      <c r="G77" s="1">
        <v>45916</v>
      </c>
      <c r="H77" s="1">
        <v>45916</v>
      </c>
      <c r="I77" t="str">
        <f t="shared" si="22"/>
        <v>1010</v>
      </c>
      <c r="J77" t="str">
        <f t="shared" si="23"/>
        <v>RECUPERO ORE ECCEDENTI</v>
      </c>
      <c r="K77" t="str">
        <f>""</f>
        <v/>
      </c>
      <c r="L77">
        <v>20</v>
      </c>
      <c r="M77" t="str">
        <f>"0:20"</f>
        <v>0:20</v>
      </c>
      <c r="N77">
        <v>1</v>
      </c>
      <c r="O77">
        <v>20</v>
      </c>
      <c r="P77" t="str">
        <f>"0:20"</f>
        <v>0:20</v>
      </c>
      <c r="Q77">
        <v>1</v>
      </c>
      <c r="R77" t="str">
        <f>""</f>
        <v/>
      </c>
      <c r="S77" t="str">
        <f>""</f>
        <v/>
      </c>
      <c r="V77" t="str">
        <f>""</f>
        <v/>
      </c>
      <c r="X77" t="str">
        <f>""</f>
        <v/>
      </c>
      <c r="Y77" t="str">
        <f>""</f>
        <v/>
      </c>
    </row>
    <row r="78" spans="1:25" x14ac:dyDescent="0.25">
      <c r="A78">
        <v>105</v>
      </c>
      <c r="B78" t="str">
        <f t="shared" si="20"/>
        <v>LONGHI</v>
      </c>
      <c r="C78" t="str">
        <f t="shared" si="21"/>
        <v>ALESSIO</v>
      </c>
      <c r="D78" s="1">
        <v>45915</v>
      </c>
      <c r="E78" s="1">
        <v>45915</v>
      </c>
      <c r="F78">
        <v>100</v>
      </c>
      <c r="G78" s="1">
        <v>45915</v>
      </c>
      <c r="H78" s="1">
        <v>45915</v>
      </c>
      <c r="I78" t="str">
        <f t="shared" si="22"/>
        <v>1010</v>
      </c>
      <c r="J78" t="str">
        <f t="shared" si="23"/>
        <v>RECUPERO ORE ECCEDENTI</v>
      </c>
      <c r="K78" t="str">
        <f>""</f>
        <v/>
      </c>
      <c r="L78">
        <v>140</v>
      </c>
      <c r="M78" t="str">
        <f>"2:20"</f>
        <v>2:20</v>
      </c>
      <c r="N78">
        <v>1</v>
      </c>
      <c r="O78">
        <v>140</v>
      </c>
      <c r="P78" t="str">
        <f>"2:20"</f>
        <v>2:20</v>
      </c>
      <c r="Q78">
        <v>1</v>
      </c>
      <c r="R78" t="str">
        <f>""</f>
        <v/>
      </c>
      <c r="S78" t="str">
        <f>""</f>
        <v/>
      </c>
      <c r="V78" t="str">
        <f>""</f>
        <v/>
      </c>
      <c r="X78" t="str">
        <f>""</f>
        <v/>
      </c>
      <c r="Y78" t="str">
        <f>""</f>
        <v/>
      </c>
    </row>
    <row r="79" spans="1:25" x14ac:dyDescent="0.25">
      <c r="A79">
        <v>105</v>
      </c>
      <c r="B79" t="str">
        <f t="shared" si="20"/>
        <v>LONGHI</v>
      </c>
      <c r="C79" t="str">
        <f t="shared" si="21"/>
        <v>ALESSIO</v>
      </c>
      <c r="D79" s="1">
        <v>45912</v>
      </c>
      <c r="E79" s="1">
        <v>45912</v>
      </c>
      <c r="F79">
        <v>100</v>
      </c>
      <c r="G79" s="1">
        <v>45912</v>
      </c>
      <c r="H79" s="1">
        <v>45912</v>
      </c>
      <c r="I79" t="str">
        <f t="shared" si="22"/>
        <v>1010</v>
      </c>
      <c r="J79" t="str">
        <f t="shared" si="23"/>
        <v>RECUPERO ORE ECCEDENTI</v>
      </c>
      <c r="K79" t="str">
        <f>""</f>
        <v/>
      </c>
      <c r="L79">
        <v>14</v>
      </c>
      <c r="M79" t="str">
        <f>"0:14"</f>
        <v>0:14</v>
      </c>
      <c r="N79">
        <v>1</v>
      </c>
      <c r="O79">
        <v>14</v>
      </c>
      <c r="P79" t="str">
        <f>"0:14"</f>
        <v>0:14</v>
      </c>
      <c r="Q79">
        <v>1</v>
      </c>
      <c r="R79" t="str">
        <f>""</f>
        <v/>
      </c>
      <c r="S79" t="str">
        <f>""</f>
        <v/>
      </c>
      <c r="V79" t="str">
        <f>""</f>
        <v/>
      </c>
      <c r="X79" t="str">
        <f>""</f>
        <v/>
      </c>
      <c r="Y79" t="str">
        <f>""</f>
        <v/>
      </c>
    </row>
    <row r="80" spans="1:25" x14ac:dyDescent="0.25">
      <c r="A80">
        <v>105</v>
      </c>
      <c r="B80" t="str">
        <f t="shared" si="20"/>
        <v>LONGHI</v>
      </c>
      <c r="C80" t="str">
        <f t="shared" si="21"/>
        <v>ALESSIO</v>
      </c>
      <c r="D80" s="1">
        <v>45911</v>
      </c>
      <c r="E80" s="1">
        <v>45911</v>
      </c>
      <c r="F80">
        <v>100</v>
      </c>
      <c r="G80" s="1">
        <v>45911</v>
      </c>
      <c r="H80" s="1">
        <v>45911</v>
      </c>
      <c r="I80" t="str">
        <f t="shared" si="22"/>
        <v>1010</v>
      </c>
      <c r="J80" t="str">
        <f t="shared" si="23"/>
        <v>RECUPERO ORE ECCEDENTI</v>
      </c>
      <c r="K80" t="str">
        <f>""</f>
        <v/>
      </c>
      <c r="L80">
        <v>17</v>
      </c>
      <c r="M80" t="str">
        <f>"0:17"</f>
        <v>0:17</v>
      </c>
      <c r="N80">
        <v>1</v>
      </c>
      <c r="O80">
        <v>17</v>
      </c>
      <c r="P80" t="str">
        <f>"0:17"</f>
        <v>0:17</v>
      </c>
      <c r="Q80">
        <v>1</v>
      </c>
      <c r="R80" t="str">
        <f>""</f>
        <v/>
      </c>
      <c r="S80" t="str">
        <f>""</f>
        <v/>
      </c>
      <c r="V80" t="str">
        <f>""</f>
        <v/>
      </c>
      <c r="X80" t="str">
        <f>""</f>
        <v/>
      </c>
      <c r="Y80" t="str">
        <f>""</f>
        <v/>
      </c>
    </row>
    <row r="81" spans="1:25" x14ac:dyDescent="0.25">
      <c r="A81">
        <v>105</v>
      </c>
      <c r="B81" t="str">
        <f t="shared" si="20"/>
        <v>LONGHI</v>
      </c>
      <c r="C81" t="str">
        <f t="shared" si="21"/>
        <v>ALESSIO</v>
      </c>
      <c r="D81" s="1">
        <v>45910</v>
      </c>
      <c r="E81" s="1">
        <v>45910</v>
      </c>
      <c r="F81">
        <v>100</v>
      </c>
      <c r="G81" s="1">
        <v>45910</v>
      </c>
      <c r="H81" s="1">
        <v>45910</v>
      </c>
      <c r="I81" t="str">
        <f t="shared" si="22"/>
        <v>1010</v>
      </c>
      <c r="J81" t="str">
        <f t="shared" si="23"/>
        <v>RECUPERO ORE ECCEDENTI</v>
      </c>
      <c r="K81" t="str">
        <f>""</f>
        <v/>
      </c>
      <c r="L81">
        <v>16</v>
      </c>
      <c r="M81" t="str">
        <f>"0:16"</f>
        <v>0:16</v>
      </c>
      <c r="N81">
        <v>1</v>
      </c>
      <c r="O81">
        <v>16</v>
      </c>
      <c r="P81" t="str">
        <f>"0:16"</f>
        <v>0:16</v>
      </c>
      <c r="Q81">
        <v>1</v>
      </c>
      <c r="R81" t="str">
        <f>""</f>
        <v/>
      </c>
      <c r="S81" t="str">
        <f>""</f>
        <v/>
      </c>
      <c r="V81" t="str">
        <f>""</f>
        <v/>
      </c>
      <c r="X81" t="str">
        <f>""</f>
        <v/>
      </c>
      <c r="Y81" t="str">
        <f>""</f>
        <v/>
      </c>
    </row>
    <row r="82" spans="1:25" x14ac:dyDescent="0.25">
      <c r="A82">
        <v>105</v>
      </c>
      <c r="B82" t="str">
        <f t="shared" si="20"/>
        <v>LONGHI</v>
      </c>
      <c r="C82" t="str">
        <f t="shared" si="21"/>
        <v>ALESSIO</v>
      </c>
      <c r="D82" s="1">
        <v>45909</v>
      </c>
      <c r="E82" s="1">
        <v>45909</v>
      </c>
      <c r="F82">
        <v>100</v>
      </c>
      <c r="G82" s="1">
        <v>45909</v>
      </c>
      <c r="H82" s="1">
        <v>45909</v>
      </c>
      <c r="I82" t="str">
        <f t="shared" si="22"/>
        <v>1010</v>
      </c>
      <c r="J82" t="str">
        <f t="shared" si="23"/>
        <v>RECUPERO ORE ECCEDENTI</v>
      </c>
      <c r="K82" t="str">
        <f>""</f>
        <v/>
      </c>
      <c r="L82">
        <v>43</v>
      </c>
      <c r="M82" t="str">
        <f>"0:43"</f>
        <v>0:43</v>
      </c>
      <c r="N82">
        <v>1</v>
      </c>
      <c r="O82">
        <v>43</v>
      </c>
      <c r="P82" t="str">
        <f>"0:43"</f>
        <v>0:43</v>
      </c>
      <c r="Q82">
        <v>1</v>
      </c>
      <c r="R82" t="str">
        <f>""</f>
        <v/>
      </c>
      <c r="S82" t="str">
        <f>""</f>
        <v/>
      </c>
      <c r="V82" t="str">
        <f>""</f>
        <v/>
      </c>
      <c r="X82" t="str">
        <f>""</f>
        <v/>
      </c>
      <c r="Y82" t="str">
        <f>""</f>
        <v/>
      </c>
    </row>
    <row r="83" spans="1:25" x14ac:dyDescent="0.25">
      <c r="A83">
        <v>105</v>
      </c>
      <c r="B83" t="str">
        <f t="shared" si="20"/>
        <v>LONGHI</v>
      </c>
      <c r="C83" t="str">
        <f t="shared" si="21"/>
        <v>ALESSIO</v>
      </c>
      <c r="D83" s="1">
        <v>45908</v>
      </c>
      <c r="E83" s="1">
        <v>45908</v>
      </c>
      <c r="F83">
        <v>100</v>
      </c>
      <c r="G83" s="1">
        <v>45908</v>
      </c>
      <c r="H83" s="1">
        <v>45908</v>
      </c>
      <c r="I83" t="str">
        <f t="shared" si="22"/>
        <v>1010</v>
      </c>
      <c r="J83" t="str">
        <f t="shared" si="23"/>
        <v>RECUPERO ORE ECCEDENTI</v>
      </c>
      <c r="K83" t="str">
        <f>""</f>
        <v/>
      </c>
      <c r="L83">
        <v>41</v>
      </c>
      <c r="M83" t="str">
        <f>"0:41"</f>
        <v>0:41</v>
      </c>
      <c r="N83">
        <v>1</v>
      </c>
      <c r="O83">
        <v>41</v>
      </c>
      <c r="P83" t="str">
        <f>"0:41"</f>
        <v>0:41</v>
      </c>
      <c r="Q83">
        <v>1</v>
      </c>
      <c r="R83" t="str">
        <f>""</f>
        <v/>
      </c>
      <c r="S83" t="str">
        <f>""</f>
        <v/>
      </c>
      <c r="V83" t="str">
        <f>""</f>
        <v/>
      </c>
      <c r="X83" t="str">
        <f>""</f>
        <v/>
      </c>
      <c r="Y83" t="str">
        <f>""</f>
        <v/>
      </c>
    </row>
    <row r="84" spans="1:25" x14ac:dyDescent="0.25">
      <c r="A84">
        <v>105</v>
      </c>
      <c r="B84" t="str">
        <f t="shared" si="20"/>
        <v>LONGHI</v>
      </c>
      <c r="C84" t="str">
        <f t="shared" si="21"/>
        <v>ALESSIO</v>
      </c>
      <c r="D84" s="1">
        <v>45905</v>
      </c>
      <c r="E84" s="1">
        <v>45905</v>
      </c>
      <c r="F84">
        <v>100</v>
      </c>
      <c r="G84" s="1">
        <v>45905</v>
      </c>
      <c r="H84" s="1">
        <v>45905</v>
      </c>
      <c r="I84" t="str">
        <f t="shared" si="22"/>
        <v>1010</v>
      </c>
      <c r="J84" t="str">
        <f t="shared" si="23"/>
        <v>RECUPERO ORE ECCEDENTI</v>
      </c>
      <c r="K84" t="str">
        <f>""</f>
        <v/>
      </c>
      <c r="L84">
        <v>19</v>
      </c>
      <c r="M84" t="str">
        <f>"0:19"</f>
        <v>0:19</v>
      </c>
      <c r="N84">
        <v>1</v>
      </c>
      <c r="O84">
        <v>19</v>
      </c>
      <c r="P84" t="str">
        <f>"0:19"</f>
        <v>0:19</v>
      </c>
      <c r="Q84">
        <v>1</v>
      </c>
      <c r="R84" t="str">
        <f>""</f>
        <v/>
      </c>
      <c r="S84" t="str">
        <f>""</f>
        <v/>
      </c>
      <c r="V84" t="str">
        <f>""</f>
        <v/>
      </c>
      <c r="X84" t="str">
        <f>""</f>
        <v/>
      </c>
      <c r="Y84" t="str">
        <f>""</f>
        <v/>
      </c>
    </row>
    <row r="85" spans="1:25" x14ac:dyDescent="0.25">
      <c r="A85">
        <v>105</v>
      </c>
      <c r="B85" t="str">
        <f t="shared" si="20"/>
        <v>LONGHI</v>
      </c>
      <c r="C85" t="str">
        <f t="shared" si="21"/>
        <v>ALESSIO</v>
      </c>
      <c r="D85" s="1">
        <v>45904</v>
      </c>
      <c r="E85" s="1">
        <v>45904</v>
      </c>
      <c r="F85">
        <v>100</v>
      </c>
      <c r="G85" s="1">
        <v>45904</v>
      </c>
      <c r="H85" s="1">
        <v>45904</v>
      </c>
      <c r="I85" t="str">
        <f t="shared" si="22"/>
        <v>1010</v>
      </c>
      <c r="J85" t="str">
        <f t="shared" si="23"/>
        <v>RECUPERO ORE ECCEDENTI</v>
      </c>
      <c r="K85" t="str">
        <f>""</f>
        <v/>
      </c>
      <c r="L85">
        <v>30</v>
      </c>
      <c r="M85" t="str">
        <f>"0:30"</f>
        <v>0:30</v>
      </c>
      <c r="N85">
        <v>1</v>
      </c>
      <c r="O85">
        <v>30</v>
      </c>
      <c r="P85" t="str">
        <f>"0:30"</f>
        <v>0:30</v>
      </c>
      <c r="Q85">
        <v>1</v>
      </c>
      <c r="R85" t="str">
        <f>""</f>
        <v/>
      </c>
      <c r="S85" t="str">
        <f>""</f>
        <v/>
      </c>
      <c r="V85" t="str">
        <f>""</f>
        <v/>
      </c>
      <c r="X85" t="str">
        <f>""</f>
        <v/>
      </c>
      <c r="Y85" t="str">
        <f>""</f>
        <v/>
      </c>
    </row>
    <row r="86" spans="1:25" x14ac:dyDescent="0.25">
      <c r="A86">
        <v>105</v>
      </c>
      <c r="B86" t="str">
        <f t="shared" si="20"/>
        <v>LONGHI</v>
      </c>
      <c r="C86" t="str">
        <f t="shared" si="21"/>
        <v>ALESSIO</v>
      </c>
      <c r="D86" s="1">
        <v>45902</v>
      </c>
      <c r="E86" s="1">
        <v>45902</v>
      </c>
      <c r="F86">
        <v>100</v>
      </c>
      <c r="G86" s="1">
        <v>45902</v>
      </c>
      <c r="H86" s="1">
        <v>45902</v>
      </c>
      <c r="I86" t="str">
        <f t="shared" si="22"/>
        <v>1010</v>
      </c>
      <c r="J86" t="str">
        <f t="shared" si="23"/>
        <v>RECUPERO ORE ECCEDENTI</v>
      </c>
      <c r="K86" t="str">
        <f>""</f>
        <v/>
      </c>
      <c r="L86">
        <v>42</v>
      </c>
      <c r="M86" t="str">
        <f>"0:42"</f>
        <v>0:42</v>
      </c>
      <c r="N86">
        <v>1</v>
      </c>
      <c r="O86">
        <v>42</v>
      </c>
      <c r="P86" t="str">
        <f>"0:42"</f>
        <v>0:42</v>
      </c>
      <c r="Q86">
        <v>1</v>
      </c>
      <c r="R86" t="str">
        <f>""</f>
        <v/>
      </c>
      <c r="S86" t="str">
        <f>""</f>
        <v/>
      </c>
      <c r="V86" t="str">
        <f>""</f>
        <v/>
      </c>
      <c r="X86" t="str">
        <f>""</f>
        <v/>
      </c>
      <c r="Y86" t="str">
        <f>""</f>
        <v/>
      </c>
    </row>
    <row r="87" spans="1:25" x14ac:dyDescent="0.25">
      <c r="A87">
        <v>105</v>
      </c>
      <c r="B87" t="str">
        <f t="shared" si="20"/>
        <v>LONGHI</v>
      </c>
      <c r="C87" t="str">
        <f t="shared" si="21"/>
        <v>ALESSIO</v>
      </c>
      <c r="D87" s="1">
        <v>45891</v>
      </c>
      <c r="E87" s="1">
        <v>45898</v>
      </c>
      <c r="F87">
        <v>100</v>
      </c>
      <c r="G87" s="1">
        <v>45891</v>
      </c>
      <c r="H87" s="1">
        <v>45898</v>
      </c>
      <c r="I87" t="str">
        <f>"1000"</f>
        <v>1000</v>
      </c>
      <c r="J87" t="str">
        <f>"FERIE"</f>
        <v>FERIE</v>
      </c>
      <c r="K87" t="str">
        <f>""</f>
        <v/>
      </c>
      <c r="L87">
        <v>0</v>
      </c>
      <c r="M87" t="str">
        <f>"0:00"</f>
        <v>0:00</v>
      </c>
      <c r="N87">
        <v>6</v>
      </c>
      <c r="O87">
        <v>0</v>
      </c>
      <c r="P87" t="str">
        <f>"0:00"</f>
        <v>0:00</v>
      </c>
      <c r="Q87">
        <v>6</v>
      </c>
      <c r="R87" t="str">
        <f>""</f>
        <v/>
      </c>
      <c r="S87" t="str">
        <f>""</f>
        <v/>
      </c>
      <c r="V87" t="str">
        <f>""</f>
        <v/>
      </c>
      <c r="X87" t="str">
        <f>""</f>
        <v/>
      </c>
      <c r="Y87" t="str">
        <f>""</f>
        <v/>
      </c>
    </row>
    <row r="88" spans="1:25" x14ac:dyDescent="0.25">
      <c r="A88">
        <v>105</v>
      </c>
      <c r="B88" t="str">
        <f t="shared" si="20"/>
        <v>LONGHI</v>
      </c>
      <c r="C88" t="str">
        <f t="shared" si="21"/>
        <v>ALESSIO</v>
      </c>
      <c r="D88" s="1">
        <v>45890</v>
      </c>
      <c r="E88" s="1">
        <v>45890</v>
      </c>
      <c r="F88">
        <v>100</v>
      </c>
      <c r="G88" s="1">
        <v>45890</v>
      </c>
      <c r="H88" s="1">
        <v>45890</v>
      </c>
      <c r="I88" t="str">
        <f t="shared" ref="I88:I105" si="24">"1010"</f>
        <v>1010</v>
      </c>
      <c r="J88" t="str">
        <f t="shared" ref="J88:J105" si="25">"RECUPERO ORE ECCEDENTI"</f>
        <v>RECUPERO ORE ECCEDENTI</v>
      </c>
      <c r="K88" t="str">
        <f>""</f>
        <v/>
      </c>
      <c r="L88">
        <v>17</v>
      </c>
      <c r="M88" t="str">
        <f>"0:17"</f>
        <v>0:17</v>
      </c>
      <c r="N88">
        <v>1</v>
      </c>
      <c r="O88">
        <v>17</v>
      </c>
      <c r="P88" t="str">
        <f>"0:17"</f>
        <v>0:17</v>
      </c>
      <c r="Q88">
        <v>1</v>
      </c>
      <c r="R88" t="str">
        <f>""</f>
        <v/>
      </c>
      <c r="S88" t="str">
        <f>""</f>
        <v/>
      </c>
      <c r="V88" t="str">
        <f>""</f>
        <v/>
      </c>
      <c r="X88" t="str">
        <f>""</f>
        <v/>
      </c>
      <c r="Y88" t="str">
        <f>""</f>
        <v/>
      </c>
    </row>
    <row r="89" spans="1:25" x14ac:dyDescent="0.25">
      <c r="A89">
        <v>105</v>
      </c>
      <c r="B89" t="str">
        <f t="shared" si="20"/>
        <v>LONGHI</v>
      </c>
      <c r="C89" t="str">
        <f t="shared" si="21"/>
        <v>ALESSIO</v>
      </c>
      <c r="D89" s="1">
        <v>45889</v>
      </c>
      <c r="E89" s="1">
        <v>45889</v>
      </c>
      <c r="F89">
        <v>100</v>
      </c>
      <c r="G89" s="1">
        <v>45889</v>
      </c>
      <c r="H89" s="1">
        <v>45889</v>
      </c>
      <c r="I89" t="str">
        <f t="shared" si="24"/>
        <v>1010</v>
      </c>
      <c r="J89" t="str">
        <f t="shared" si="25"/>
        <v>RECUPERO ORE ECCEDENTI</v>
      </c>
      <c r="K89" t="str">
        <f>""</f>
        <v/>
      </c>
      <c r="L89">
        <v>62</v>
      </c>
      <c r="M89" t="str">
        <f>"1:02"</f>
        <v>1:02</v>
      </c>
      <c r="N89">
        <v>1</v>
      </c>
      <c r="O89">
        <v>62</v>
      </c>
      <c r="P89" t="str">
        <f>"1:02"</f>
        <v>1:02</v>
      </c>
      <c r="Q89">
        <v>1</v>
      </c>
      <c r="R89" t="str">
        <f>""</f>
        <v/>
      </c>
      <c r="S89" t="str">
        <f>""</f>
        <v/>
      </c>
      <c r="V89" t="str">
        <f>""</f>
        <v/>
      </c>
      <c r="X89" t="str">
        <f>""</f>
        <v/>
      </c>
      <c r="Y89" t="str">
        <f>""</f>
        <v/>
      </c>
    </row>
    <row r="90" spans="1:25" x14ac:dyDescent="0.25">
      <c r="A90">
        <v>105</v>
      </c>
      <c r="B90" t="str">
        <f t="shared" si="20"/>
        <v>LONGHI</v>
      </c>
      <c r="C90" t="str">
        <f t="shared" si="21"/>
        <v>ALESSIO</v>
      </c>
      <c r="D90" s="1">
        <v>45888</v>
      </c>
      <c r="E90" s="1">
        <v>45888</v>
      </c>
      <c r="F90">
        <v>100</v>
      </c>
      <c r="G90" s="1">
        <v>45888</v>
      </c>
      <c r="H90" s="1">
        <v>45888</v>
      </c>
      <c r="I90" t="str">
        <f t="shared" si="24"/>
        <v>1010</v>
      </c>
      <c r="J90" t="str">
        <f t="shared" si="25"/>
        <v>RECUPERO ORE ECCEDENTI</v>
      </c>
      <c r="K90" t="str">
        <f>""</f>
        <v/>
      </c>
      <c r="L90">
        <v>13</v>
      </c>
      <c r="M90" t="str">
        <f>"0:13"</f>
        <v>0:13</v>
      </c>
      <c r="N90">
        <v>1</v>
      </c>
      <c r="O90">
        <v>13</v>
      </c>
      <c r="P90" t="str">
        <f>"0:13"</f>
        <v>0:13</v>
      </c>
      <c r="Q90">
        <v>1</v>
      </c>
      <c r="R90" t="str">
        <f>""</f>
        <v/>
      </c>
      <c r="S90" t="str">
        <f>""</f>
        <v/>
      </c>
      <c r="V90" t="str">
        <f>""</f>
        <v/>
      </c>
      <c r="X90" t="str">
        <f>""</f>
        <v/>
      </c>
      <c r="Y90" t="str">
        <f>""</f>
        <v/>
      </c>
    </row>
    <row r="91" spans="1:25" x14ac:dyDescent="0.25">
      <c r="A91">
        <v>105</v>
      </c>
      <c r="B91" t="str">
        <f t="shared" si="20"/>
        <v>LONGHI</v>
      </c>
      <c r="C91" t="str">
        <f t="shared" si="21"/>
        <v>ALESSIO</v>
      </c>
      <c r="D91" s="1">
        <v>45883</v>
      </c>
      <c r="E91" s="1">
        <v>45883</v>
      </c>
      <c r="F91">
        <v>100</v>
      </c>
      <c r="G91" s="1">
        <v>45883</v>
      </c>
      <c r="H91" s="1">
        <v>45883</v>
      </c>
      <c r="I91" t="str">
        <f t="shared" si="24"/>
        <v>1010</v>
      </c>
      <c r="J91" t="str">
        <f t="shared" si="25"/>
        <v>RECUPERO ORE ECCEDENTI</v>
      </c>
      <c r="K91" t="str">
        <f>""</f>
        <v/>
      </c>
      <c r="L91">
        <v>55</v>
      </c>
      <c r="M91" t="str">
        <f>"0:55"</f>
        <v>0:55</v>
      </c>
      <c r="N91">
        <v>1</v>
      </c>
      <c r="O91">
        <v>55</v>
      </c>
      <c r="P91" t="str">
        <f>"0:55"</f>
        <v>0:55</v>
      </c>
      <c r="Q91">
        <v>1</v>
      </c>
      <c r="R91" t="str">
        <f>""</f>
        <v/>
      </c>
      <c r="S91" t="str">
        <f>""</f>
        <v/>
      </c>
      <c r="V91" t="str">
        <f>""</f>
        <v/>
      </c>
      <c r="X91" t="str">
        <f>""</f>
        <v/>
      </c>
      <c r="Y91" t="str">
        <f>""</f>
        <v/>
      </c>
    </row>
    <row r="92" spans="1:25" x14ac:dyDescent="0.25">
      <c r="A92">
        <v>105</v>
      </c>
      <c r="B92" t="str">
        <f t="shared" si="20"/>
        <v>LONGHI</v>
      </c>
      <c r="C92" t="str">
        <f t="shared" si="21"/>
        <v>ALESSIO</v>
      </c>
      <c r="D92" s="1">
        <v>45882</v>
      </c>
      <c r="E92" s="1">
        <v>45882</v>
      </c>
      <c r="F92">
        <v>100</v>
      </c>
      <c r="G92" s="1">
        <v>45882</v>
      </c>
      <c r="H92" s="1">
        <v>45882</v>
      </c>
      <c r="I92" t="str">
        <f t="shared" si="24"/>
        <v>1010</v>
      </c>
      <c r="J92" t="str">
        <f t="shared" si="25"/>
        <v>RECUPERO ORE ECCEDENTI</v>
      </c>
      <c r="K92" t="str">
        <f>""</f>
        <v/>
      </c>
      <c r="L92">
        <v>15</v>
      </c>
      <c r="M92" t="str">
        <f>"0:15"</f>
        <v>0:15</v>
      </c>
      <c r="N92">
        <v>1</v>
      </c>
      <c r="O92">
        <v>15</v>
      </c>
      <c r="P92" t="str">
        <f>"0:15"</f>
        <v>0:15</v>
      </c>
      <c r="Q92">
        <v>1</v>
      </c>
      <c r="R92" t="str">
        <f>""</f>
        <v/>
      </c>
      <c r="S92" t="str">
        <f>""</f>
        <v/>
      </c>
      <c r="V92" t="str">
        <f>""</f>
        <v/>
      </c>
      <c r="X92" t="str">
        <f>""</f>
        <v/>
      </c>
      <c r="Y92" t="str">
        <f>""</f>
        <v/>
      </c>
    </row>
    <row r="93" spans="1:25" x14ac:dyDescent="0.25">
      <c r="A93">
        <v>105</v>
      </c>
      <c r="B93" t="str">
        <f t="shared" si="20"/>
        <v>LONGHI</v>
      </c>
      <c r="C93" t="str">
        <f t="shared" si="21"/>
        <v>ALESSIO</v>
      </c>
      <c r="D93" s="1">
        <v>45881</v>
      </c>
      <c r="E93" s="1">
        <v>45881</v>
      </c>
      <c r="F93">
        <v>100</v>
      </c>
      <c r="G93" s="1">
        <v>45881</v>
      </c>
      <c r="H93" s="1">
        <v>45881</v>
      </c>
      <c r="I93" t="str">
        <f t="shared" si="24"/>
        <v>1010</v>
      </c>
      <c r="J93" t="str">
        <f t="shared" si="25"/>
        <v>RECUPERO ORE ECCEDENTI</v>
      </c>
      <c r="K93" t="str">
        <f>""</f>
        <v/>
      </c>
      <c r="L93">
        <v>6</v>
      </c>
      <c r="M93" t="str">
        <f>"0:06"</f>
        <v>0:06</v>
      </c>
      <c r="N93">
        <v>1</v>
      </c>
      <c r="O93">
        <v>6</v>
      </c>
      <c r="P93" t="str">
        <f>"0:06"</f>
        <v>0:06</v>
      </c>
      <c r="Q93">
        <v>1</v>
      </c>
      <c r="R93" t="str">
        <f>""</f>
        <v/>
      </c>
      <c r="S93" t="str">
        <f>""</f>
        <v/>
      </c>
      <c r="V93" t="str">
        <f>""</f>
        <v/>
      </c>
      <c r="X93" t="str">
        <f>""</f>
        <v/>
      </c>
      <c r="Y93" t="str">
        <f>""</f>
        <v/>
      </c>
    </row>
    <row r="94" spans="1:25" x14ac:dyDescent="0.25">
      <c r="A94">
        <v>105</v>
      </c>
      <c r="B94" t="str">
        <f t="shared" si="20"/>
        <v>LONGHI</v>
      </c>
      <c r="C94" t="str">
        <f t="shared" si="21"/>
        <v>ALESSIO</v>
      </c>
      <c r="D94" s="1">
        <v>45880</v>
      </c>
      <c r="E94" s="1">
        <v>45880</v>
      </c>
      <c r="F94">
        <v>100</v>
      </c>
      <c r="G94" s="1">
        <v>45880</v>
      </c>
      <c r="H94" s="1">
        <v>45880</v>
      </c>
      <c r="I94" t="str">
        <f t="shared" si="24"/>
        <v>1010</v>
      </c>
      <c r="J94" t="str">
        <f t="shared" si="25"/>
        <v>RECUPERO ORE ECCEDENTI</v>
      </c>
      <c r="K94" t="str">
        <f>""</f>
        <v/>
      </c>
      <c r="L94">
        <v>37</v>
      </c>
      <c r="M94" t="str">
        <f>"0:37"</f>
        <v>0:37</v>
      </c>
      <c r="N94">
        <v>1</v>
      </c>
      <c r="O94">
        <v>37</v>
      </c>
      <c r="P94" t="str">
        <f>"0:37"</f>
        <v>0:37</v>
      </c>
      <c r="Q94">
        <v>1</v>
      </c>
      <c r="R94" t="str">
        <f>""</f>
        <v/>
      </c>
      <c r="S94" t="str">
        <f>""</f>
        <v/>
      </c>
      <c r="V94" t="str">
        <f>""</f>
        <v/>
      </c>
      <c r="X94" t="str">
        <f>""</f>
        <v/>
      </c>
      <c r="Y94" t="str">
        <f>""</f>
        <v/>
      </c>
    </row>
    <row r="95" spans="1:25" x14ac:dyDescent="0.25">
      <c r="A95">
        <v>105</v>
      </c>
      <c r="B95" t="str">
        <f t="shared" si="20"/>
        <v>LONGHI</v>
      </c>
      <c r="C95" t="str">
        <f t="shared" si="21"/>
        <v>ALESSIO</v>
      </c>
      <c r="D95" s="1">
        <v>45875</v>
      </c>
      <c r="E95" s="1">
        <v>45875</v>
      </c>
      <c r="F95">
        <v>100</v>
      </c>
      <c r="G95" s="1">
        <v>45875</v>
      </c>
      <c r="H95" s="1">
        <v>45875</v>
      </c>
      <c r="I95" t="str">
        <f t="shared" si="24"/>
        <v>1010</v>
      </c>
      <c r="J95" t="str">
        <f t="shared" si="25"/>
        <v>RECUPERO ORE ECCEDENTI</v>
      </c>
      <c r="K95" t="str">
        <f>""</f>
        <v/>
      </c>
      <c r="L95">
        <v>14</v>
      </c>
      <c r="M95" t="str">
        <f>"0:14"</f>
        <v>0:14</v>
      </c>
      <c r="N95">
        <v>1</v>
      </c>
      <c r="O95">
        <v>14</v>
      </c>
      <c r="P95" t="str">
        <f>"0:14"</f>
        <v>0:14</v>
      </c>
      <c r="Q95">
        <v>1</v>
      </c>
      <c r="R95" t="str">
        <f>""</f>
        <v/>
      </c>
      <c r="S95" t="str">
        <f>""</f>
        <v/>
      </c>
      <c r="V95" t="str">
        <f>""</f>
        <v/>
      </c>
      <c r="X95" t="str">
        <f>""</f>
        <v/>
      </c>
      <c r="Y95" t="str">
        <f>""</f>
        <v/>
      </c>
    </row>
    <row r="96" spans="1:25" x14ac:dyDescent="0.25">
      <c r="A96">
        <v>105</v>
      </c>
      <c r="B96" t="str">
        <f t="shared" si="20"/>
        <v>LONGHI</v>
      </c>
      <c r="C96" t="str">
        <f t="shared" si="21"/>
        <v>ALESSIO</v>
      </c>
      <c r="D96" s="1">
        <v>45874</v>
      </c>
      <c r="E96" s="1">
        <v>45874</v>
      </c>
      <c r="F96">
        <v>100</v>
      </c>
      <c r="G96" s="1">
        <v>45874</v>
      </c>
      <c r="H96" s="1">
        <v>45874</v>
      </c>
      <c r="I96" t="str">
        <f t="shared" si="24"/>
        <v>1010</v>
      </c>
      <c r="J96" t="str">
        <f t="shared" si="25"/>
        <v>RECUPERO ORE ECCEDENTI</v>
      </c>
      <c r="K96" t="str">
        <f>""</f>
        <v/>
      </c>
      <c r="L96">
        <v>27</v>
      </c>
      <c r="M96" t="str">
        <f>"0:27"</f>
        <v>0:27</v>
      </c>
      <c r="N96">
        <v>1</v>
      </c>
      <c r="O96">
        <v>27</v>
      </c>
      <c r="P96" t="str">
        <f>"0:27"</f>
        <v>0:27</v>
      </c>
      <c r="Q96">
        <v>1</v>
      </c>
      <c r="R96" t="str">
        <f>""</f>
        <v/>
      </c>
      <c r="S96" t="str">
        <f>""</f>
        <v/>
      </c>
      <c r="V96" t="str">
        <f>""</f>
        <v/>
      </c>
      <c r="X96" t="str">
        <f>""</f>
        <v/>
      </c>
      <c r="Y96" t="str">
        <f>""</f>
        <v/>
      </c>
    </row>
    <row r="97" spans="1:25" x14ac:dyDescent="0.25">
      <c r="A97">
        <v>105</v>
      </c>
      <c r="B97" t="str">
        <f t="shared" si="20"/>
        <v>LONGHI</v>
      </c>
      <c r="C97" t="str">
        <f t="shared" si="21"/>
        <v>ALESSIO</v>
      </c>
      <c r="D97" s="1">
        <v>45873</v>
      </c>
      <c r="E97" s="1">
        <v>45873</v>
      </c>
      <c r="F97">
        <v>100</v>
      </c>
      <c r="G97" s="1">
        <v>45873</v>
      </c>
      <c r="H97" s="1">
        <v>45873</v>
      </c>
      <c r="I97" t="str">
        <f t="shared" si="24"/>
        <v>1010</v>
      </c>
      <c r="J97" t="str">
        <f t="shared" si="25"/>
        <v>RECUPERO ORE ECCEDENTI</v>
      </c>
      <c r="K97" t="str">
        <f>""</f>
        <v/>
      </c>
      <c r="L97">
        <v>15</v>
      </c>
      <c r="M97" t="str">
        <f>"0:15"</f>
        <v>0:15</v>
      </c>
      <c r="N97">
        <v>1</v>
      </c>
      <c r="O97">
        <v>15</v>
      </c>
      <c r="P97" t="str">
        <f>"0:15"</f>
        <v>0:15</v>
      </c>
      <c r="Q97">
        <v>1</v>
      </c>
      <c r="R97" t="str">
        <f>""</f>
        <v/>
      </c>
      <c r="S97" t="str">
        <f>""</f>
        <v/>
      </c>
      <c r="V97" t="str">
        <f>""</f>
        <v/>
      </c>
      <c r="X97" t="str">
        <f>""</f>
        <v/>
      </c>
      <c r="Y97" t="str">
        <f>""</f>
        <v/>
      </c>
    </row>
    <row r="98" spans="1:25" x14ac:dyDescent="0.25">
      <c r="A98">
        <v>105</v>
      </c>
      <c r="B98" t="str">
        <f t="shared" si="20"/>
        <v>LONGHI</v>
      </c>
      <c r="C98" t="str">
        <f t="shared" si="21"/>
        <v>ALESSIO</v>
      </c>
      <c r="D98" s="1">
        <v>45869</v>
      </c>
      <c r="E98" s="1">
        <v>45869</v>
      </c>
      <c r="F98">
        <v>100</v>
      </c>
      <c r="G98" s="1">
        <v>45869</v>
      </c>
      <c r="H98" s="1">
        <v>45869</v>
      </c>
      <c r="I98" t="str">
        <f t="shared" si="24"/>
        <v>1010</v>
      </c>
      <c r="J98" t="str">
        <f t="shared" si="25"/>
        <v>RECUPERO ORE ECCEDENTI</v>
      </c>
      <c r="K98" t="str">
        <f>""</f>
        <v/>
      </c>
      <c r="L98">
        <v>22</v>
      </c>
      <c r="M98" t="str">
        <f>"0:22"</f>
        <v>0:22</v>
      </c>
      <c r="N98">
        <v>1</v>
      </c>
      <c r="O98">
        <v>22</v>
      </c>
      <c r="P98" t="str">
        <f>"0:22"</f>
        <v>0:22</v>
      </c>
      <c r="Q98">
        <v>1</v>
      </c>
      <c r="R98" t="str">
        <f>""</f>
        <v/>
      </c>
      <c r="S98" t="str">
        <f>""</f>
        <v/>
      </c>
      <c r="V98" t="str">
        <f>""</f>
        <v/>
      </c>
      <c r="X98" t="str">
        <f>""</f>
        <v/>
      </c>
      <c r="Y98" t="str">
        <f>""</f>
        <v/>
      </c>
    </row>
    <row r="99" spans="1:25" x14ac:dyDescent="0.25">
      <c r="A99">
        <v>105</v>
      </c>
      <c r="B99" t="str">
        <f t="shared" si="20"/>
        <v>LONGHI</v>
      </c>
      <c r="C99" t="str">
        <f t="shared" si="21"/>
        <v>ALESSIO</v>
      </c>
      <c r="D99" s="1">
        <v>45868</v>
      </c>
      <c r="E99" s="1">
        <v>45868</v>
      </c>
      <c r="F99">
        <v>100</v>
      </c>
      <c r="G99" s="1">
        <v>45868</v>
      </c>
      <c r="H99" s="1">
        <v>45868</v>
      </c>
      <c r="I99" t="str">
        <f t="shared" si="24"/>
        <v>1010</v>
      </c>
      <c r="J99" t="str">
        <f t="shared" si="25"/>
        <v>RECUPERO ORE ECCEDENTI</v>
      </c>
      <c r="K99" t="str">
        <f>""</f>
        <v/>
      </c>
      <c r="L99">
        <v>8</v>
      </c>
      <c r="M99" t="str">
        <f>"0:08"</f>
        <v>0:08</v>
      </c>
      <c r="N99">
        <v>1</v>
      </c>
      <c r="O99">
        <v>8</v>
      </c>
      <c r="P99" t="str">
        <f>"0:08"</f>
        <v>0:08</v>
      </c>
      <c r="Q99">
        <v>1</v>
      </c>
      <c r="R99" t="str">
        <f>""</f>
        <v/>
      </c>
      <c r="S99" t="str">
        <f>""</f>
        <v/>
      </c>
      <c r="V99" t="str">
        <f>""</f>
        <v/>
      </c>
      <c r="X99" t="str">
        <f>""</f>
        <v/>
      </c>
      <c r="Y99" t="str">
        <f>""</f>
        <v/>
      </c>
    </row>
    <row r="100" spans="1:25" x14ac:dyDescent="0.25">
      <c r="A100">
        <v>105</v>
      </c>
      <c r="B100" t="str">
        <f t="shared" si="20"/>
        <v>LONGHI</v>
      </c>
      <c r="C100" t="str">
        <f t="shared" si="21"/>
        <v>ALESSIO</v>
      </c>
      <c r="D100" s="1">
        <v>45867</v>
      </c>
      <c r="E100" s="1">
        <v>45867</v>
      </c>
      <c r="F100">
        <v>100</v>
      </c>
      <c r="G100" s="1">
        <v>45867</v>
      </c>
      <c r="H100" s="1">
        <v>45867</v>
      </c>
      <c r="I100" t="str">
        <f t="shared" si="24"/>
        <v>1010</v>
      </c>
      <c r="J100" t="str">
        <f t="shared" si="25"/>
        <v>RECUPERO ORE ECCEDENTI</v>
      </c>
      <c r="K100" t="str">
        <f>""</f>
        <v/>
      </c>
      <c r="L100">
        <v>22</v>
      </c>
      <c r="M100" t="str">
        <f>"0:22"</f>
        <v>0:22</v>
      </c>
      <c r="N100">
        <v>1</v>
      </c>
      <c r="O100">
        <v>22</v>
      </c>
      <c r="P100" t="str">
        <f>"0:22"</f>
        <v>0:22</v>
      </c>
      <c r="Q100">
        <v>1</v>
      </c>
      <c r="R100" t="str">
        <f>""</f>
        <v/>
      </c>
      <c r="S100" t="str">
        <f>""</f>
        <v/>
      </c>
      <c r="V100" t="str">
        <f>""</f>
        <v/>
      </c>
      <c r="X100" t="str">
        <f>""</f>
        <v/>
      </c>
      <c r="Y100" t="str">
        <f>""</f>
        <v/>
      </c>
    </row>
    <row r="101" spans="1:25" x14ac:dyDescent="0.25">
      <c r="A101">
        <v>105</v>
      </c>
      <c r="B101" t="str">
        <f t="shared" si="20"/>
        <v>LONGHI</v>
      </c>
      <c r="C101" t="str">
        <f t="shared" si="21"/>
        <v>ALESSIO</v>
      </c>
      <c r="D101" s="1">
        <v>45866</v>
      </c>
      <c r="E101" s="1">
        <v>45866</v>
      </c>
      <c r="F101">
        <v>100</v>
      </c>
      <c r="G101" s="1">
        <v>45866</v>
      </c>
      <c r="H101" s="1">
        <v>45866</v>
      </c>
      <c r="I101" t="str">
        <f t="shared" si="24"/>
        <v>1010</v>
      </c>
      <c r="J101" t="str">
        <f t="shared" si="25"/>
        <v>RECUPERO ORE ECCEDENTI</v>
      </c>
      <c r="K101" t="str">
        <f>""</f>
        <v/>
      </c>
      <c r="L101">
        <v>30</v>
      </c>
      <c r="M101" t="str">
        <f>"0:30"</f>
        <v>0:30</v>
      </c>
      <c r="N101">
        <v>1</v>
      </c>
      <c r="O101">
        <v>30</v>
      </c>
      <c r="P101" t="str">
        <f>"0:30"</f>
        <v>0:30</v>
      </c>
      <c r="Q101">
        <v>1</v>
      </c>
      <c r="R101" t="str">
        <f>""</f>
        <v/>
      </c>
      <c r="S101" t="str">
        <f>""</f>
        <v/>
      </c>
      <c r="V101" t="str">
        <f>""</f>
        <v/>
      </c>
      <c r="X101" t="str">
        <f>""</f>
        <v/>
      </c>
      <c r="Y101" t="str">
        <f>""</f>
        <v/>
      </c>
    </row>
    <row r="102" spans="1:25" x14ac:dyDescent="0.25">
      <c r="A102">
        <v>105</v>
      </c>
      <c r="B102" t="str">
        <f t="shared" si="20"/>
        <v>LONGHI</v>
      </c>
      <c r="C102" t="str">
        <f t="shared" si="21"/>
        <v>ALESSIO</v>
      </c>
      <c r="D102" s="1">
        <v>45863</v>
      </c>
      <c r="E102" s="1">
        <v>45863</v>
      </c>
      <c r="F102">
        <v>100</v>
      </c>
      <c r="G102" s="1">
        <v>45863</v>
      </c>
      <c r="H102" s="1">
        <v>45863</v>
      </c>
      <c r="I102" t="str">
        <f t="shared" si="24"/>
        <v>1010</v>
      </c>
      <c r="J102" t="str">
        <f t="shared" si="25"/>
        <v>RECUPERO ORE ECCEDENTI</v>
      </c>
      <c r="K102" t="str">
        <f>""</f>
        <v/>
      </c>
      <c r="L102">
        <v>12</v>
      </c>
      <c r="M102" t="str">
        <f>"0:12"</f>
        <v>0:12</v>
      </c>
      <c r="N102">
        <v>1</v>
      </c>
      <c r="O102">
        <v>12</v>
      </c>
      <c r="P102" t="str">
        <f>"0:12"</f>
        <v>0:12</v>
      </c>
      <c r="Q102">
        <v>1</v>
      </c>
      <c r="R102" t="str">
        <f>""</f>
        <v/>
      </c>
      <c r="S102" t="str">
        <f>""</f>
        <v/>
      </c>
      <c r="V102" t="str">
        <f>""</f>
        <v/>
      </c>
      <c r="X102" t="str">
        <f>""</f>
        <v/>
      </c>
      <c r="Y102" t="str">
        <f>""</f>
        <v/>
      </c>
    </row>
    <row r="103" spans="1:25" x14ac:dyDescent="0.25">
      <c r="A103">
        <v>105</v>
      </c>
      <c r="B103" t="str">
        <f t="shared" si="20"/>
        <v>LONGHI</v>
      </c>
      <c r="C103" t="str">
        <f t="shared" si="21"/>
        <v>ALESSIO</v>
      </c>
      <c r="D103" s="1">
        <v>45862</v>
      </c>
      <c r="E103" s="1">
        <v>45862</v>
      </c>
      <c r="F103">
        <v>100</v>
      </c>
      <c r="G103" s="1">
        <v>45862</v>
      </c>
      <c r="H103" s="1">
        <v>45862</v>
      </c>
      <c r="I103" t="str">
        <f t="shared" si="24"/>
        <v>1010</v>
      </c>
      <c r="J103" t="str">
        <f t="shared" si="25"/>
        <v>RECUPERO ORE ECCEDENTI</v>
      </c>
      <c r="K103" t="str">
        <f>""</f>
        <v/>
      </c>
      <c r="L103">
        <v>23</v>
      </c>
      <c r="M103" t="str">
        <f>"0:23"</f>
        <v>0:23</v>
      </c>
      <c r="N103">
        <v>1</v>
      </c>
      <c r="O103">
        <v>23</v>
      </c>
      <c r="P103" t="str">
        <f>"0:23"</f>
        <v>0:23</v>
      </c>
      <c r="Q103">
        <v>1</v>
      </c>
      <c r="R103" t="str">
        <f>""</f>
        <v/>
      </c>
      <c r="S103" t="str">
        <f>""</f>
        <v/>
      </c>
      <c r="V103" t="str">
        <f>""</f>
        <v/>
      </c>
      <c r="X103" t="str">
        <f>""</f>
        <v/>
      </c>
      <c r="Y103" t="str">
        <f>""</f>
        <v/>
      </c>
    </row>
    <row r="104" spans="1:25" x14ac:dyDescent="0.25">
      <c r="A104">
        <v>105</v>
      </c>
      <c r="B104" t="str">
        <f t="shared" si="20"/>
        <v>LONGHI</v>
      </c>
      <c r="C104" t="str">
        <f t="shared" si="21"/>
        <v>ALESSIO</v>
      </c>
      <c r="D104" s="1">
        <v>45860</v>
      </c>
      <c r="E104" s="1">
        <v>45860</v>
      </c>
      <c r="F104">
        <v>100</v>
      </c>
      <c r="G104" s="1">
        <v>45860</v>
      </c>
      <c r="H104" s="1">
        <v>45860</v>
      </c>
      <c r="I104" t="str">
        <f t="shared" si="24"/>
        <v>1010</v>
      </c>
      <c r="J104" t="str">
        <f t="shared" si="25"/>
        <v>RECUPERO ORE ECCEDENTI</v>
      </c>
      <c r="K104" t="str">
        <f>""</f>
        <v/>
      </c>
      <c r="L104">
        <v>13</v>
      </c>
      <c r="M104" t="str">
        <f>"0:13"</f>
        <v>0:13</v>
      </c>
      <c r="N104">
        <v>1</v>
      </c>
      <c r="O104">
        <v>13</v>
      </c>
      <c r="P104" t="str">
        <f>"0:13"</f>
        <v>0:13</v>
      </c>
      <c r="Q104">
        <v>1</v>
      </c>
      <c r="R104" t="str">
        <f>""</f>
        <v/>
      </c>
      <c r="S104" t="str">
        <f>""</f>
        <v/>
      </c>
      <c r="V104" t="str">
        <f>""</f>
        <v/>
      </c>
      <c r="X104" t="str">
        <f>""</f>
        <v/>
      </c>
      <c r="Y104" t="str">
        <f>""</f>
        <v/>
      </c>
    </row>
    <row r="105" spans="1:25" x14ac:dyDescent="0.25">
      <c r="A105">
        <v>105</v>
      </c>
      <c r="B105" t="str">
        <f t="shared" si="20"/>
        <v>LONGHI</v>
      </c>
      <c r="C105" t="str">
        <f t="shared" si="21"/>
        <v>ALESSIO</v>
      </c>
      <c r="D105" s="1">
        <v>45859</v>
      </c>
      <c r="E105" s="1">
        <v>45859</v>
      </c>
      <c r="F105">
        <v>100</v>
      </c>
      <c r="G105" s="1">
        <v>45859</v>
      </c>
      <c r="H105" s="1">
        <v>45859</v>
      </c>
      <c r="I105" t="str">
        <f t="shared" si="24"/>
        <v>1010</v>
      </c>
      <c r="J105" t="str">
        <f t="shared" si="25"/>
        <v>RECUPERO ORE ECCEDENTI</v>
      </c>
      <c r="K105" t="str">
        <f>""</f>
        <v/>
      </c>
      <c r="L105">
        <v>17</v>
      </c>
      <c r="M105" t="str">
        <f>"0:17"</f>
        <v>0:17</v>
      </c>
      <c r="N105">
        <v>1</v>
      </c>
      <c r="O105">
        <v>17</v>
      </c>
      <c r="P105" t="str">
        <f>"0:17"</f>
        <v>0:17</v>
      </c>
      <c r="Q105">
        <v>1</v>
      </c>
      <c r="R105" t="str">
        <f>""</f>
        <v/>
      </c>
      <c r="S105" t="str">
        <f>""</f>
        <v/>
      </c>
      <c r="V105" t="str">
        <f>""</f>
        <v/>
      </c>
      <c r="X105" t="str">
        <f>""</f>
        <v/>
      </c>
      <c r="Y105" t="str">
        <f>""</f>
        <v/>
      </c>
    </row>
    <row r="106" spans="1:25" x14ac:dyDescent="0.25">
      <c r="A106">
        <v>105</v>
      </c>
      <c r="B106" t="str">
        <f t="shared" si="20"/>
        <v>LONGHI</v>
      </c>
      <c r="C106" t="str">
        <f t="shared" si="21"/>
        <v>ALESSIO</v>
      </c>
      <c r="D106" s="1">
        <v>45852</v>
      </c>
      <c r="E106" s="1">
        <v>45856</v>
      </c>
      <c r="F106">
        <v>100</v>
      </c>
      <c r="G106" s="1">
        <v>45852</v>
      </c>
      <c r="H106" s="1">
        <v>45856</v>
      </c>
      <c r="I106" t="str">
        <f>"1000"</f>
        <v>1000</v>
      </c>
      <c r="J106" t="str">
        <f>"FERIE"</f>
        <v>FERIE</v>
      </c>
      <c r="K106" t="str">
        <f>""</f>
        <v/>
      </c>
      <c r="L106">
        <v>0</v>
      </c>
      <c r="M106" t="str">
        <f>"0:00"</f>
        <v>0:00</v>
      </c>
      <c r="N106">
        <v>5</v>
      </c>
      <c r="O106">
        <v>0</v>
      </c>
      <c r="P106" t="str">
        <f>"0:00"</f>
        <v>0:00</v>
      </c>
      <c r="Q106">
        <v>5</v>
      </c>
      <c r="R106" t="str">
        <f>""</f>
        <v/>
      </c>
      <c r="S106" t="str">
        <f>""</f>
        <v/>
      </c>
      <c r="V106" t="str">
        <f>""</f>
        <v/>
      </c>
      <c r="X106" t="str">
        <f>""</f>
        <v/>
      </c>
      <c r="Y106" t="str">
        <f>""</f>
        <v/>
      </c>
    </row>
    <row r="107" spans="1:25" x14ac:dyDescent="0.25">
      <c r="A107">
        <v>105</v>
      </c>
      <c r="B107" t="str">
        <f t="shared" si="20"/>
        <v>LONGHI</v>
      </c>
      <c r="C107" t="str">
        <f t="shared" si="21"/>
        <v>ALESSIO</v>
      </c>
      <c r="D107" s="1">
        <v>45849</v>
      </c>
      <c r="E107" s="1">
        <v>45849</v>
      </c>
      <c r="F107">
        <v>100</v>
      </c>
      <c r="G107" s="1">
        <v>45849</v>
      </c>
      <c r="H107" s="1">
        <v>45849</v>
      </c>
      <c r="I107" t="str">
        <f t="shared" ref="I107:I112" si="26">"1010"</f>
        <v>1010</v>
      </c>
      <c r="J107" t="str">
        <f t="shared" ref="J107:J112" si="27">"RECUPERO ORE ECCEDENTI"</f>
        <v>RECUPERO ORE ECCEDENTI</v>
      </c>
      <c r="K107" t="str">
        <f>""</f>
        <v/>
      </c>
      <c r="L107">
        <v>360</v>
      </c>
      <c r="M107" t="str">
        <f>"6:00"</f>
        <v>6:00</v>
      </c>
      <c r="N107">
        <v>1</v>
      </c>
      <c r="O107">
        <v>360</v>
      </c>
      <c r="P107" t="str">
        <f>"6:00"</f>
        <v>6:00</v>
      </c>
      <c r="Q107">
        <v>1</v>
      </c>
      <c r="R107" t="str">
        <f>""</f>
        <v/>
      </c>
      <c r="S107" t="str">
        <f>""</f>
        <v/>
      </c>
      <c r="V107" t="str">
        <f>""</f>
        <v/>
      </c>
      <c r="X107" t="str">
        <f>""</f>
        <v/>
      </c>
      <c r="Y107" t="str">
        <f>""</f>
        <v/>
      </c>
    </row>
    <row r="108" spans="1:25" x14ac:dyDescent="0.25">
      <c r="A108">
        <v>105</v>
      </c>
      <c r="B108" t="str">
        <f t="shared" si="20"/>
        <v>LONGHI</v>
      </c>
      <c r="C108" t="str">
        <f t="shared" si="21"/>
        <v>ALESSIO</v>
      </c>
      <c r="D108" s="1">
        <v>45848</v>
      </c>
      <c r="E108" s="1">
        <v>45848</v>
      </c>
      <c r="F108">
        <v>100</v>
      </c>
      <c r="G108" s="1">
        <v>45848</v>
      </c>
      <c r="H108" s="1">
        <v>45848</v>
      </c>
      <c r="I108" t="str">
        <f t="shared" si="26"/>
        <v>1010</v>
      </c>
      <c r="J108" t="str">
        <f t="shared" si="27"/>
        <v>RECUPERO ORE ECCEDENTI</v>
      </c>
      <c r="K108" t="str">
        <f>""</f>
        <v/>
      </c>
      <c r="L108">
        <v>42</v>
      </c>
      <c r="M108" t="str">
        <f>"0:42"</f>
        <v>0:42</v>
      </c>
      <c r="N108">
        <v>1</v>
      </c>
      <c r="O108">
        <v>42</v>
      </c>
      <c r="P108" t="str">
        <f>"0:42"</f>
        <v>0:42</v>
      </c>
      <c r="Q108">
        <v>1</v>
      </c>
      <c r="R108" t="str">
        <f>""</f>
        <v/>
      </c>
      <c r="S108" t="str">
        <f>""</f>
        <v/>
      </c>
      <c r="V108" t="str">
        <f>""</f>
        <v/>
      </c>
      <c r="X108" t="str">
        <f>""</f>
        <v/>
      </c>
      <c r="Y108" t="str">
        <f>""</f>
        <v/>
      </c>
    </row>
    <row r="109" spans="1:25" x14ac:dyDescent="0.25">
      <c r="A109">
        <v>105</v>
      </c>
      <c r="B109" t="str">
        <f t="shared" si="20"/>
        <v>LONGHI</v>
      </c>
      <c r="C109" t="str">
        <f t="shared" si="21"/>
        <v>ALESSIO</v>
      </c>
      <c r="D109" s="1">
        <v>45845</v>
      </c>
      <c r="E109" s="1">
        <v>45845</v>
      </c>
      <c r="F109">
        <v>100</v>
      </c>
      <c r="G109" s="1">
        <v>45845</v>
      </c>
      <c r="H109" s="1">
        <v>45845</v>
      </c>
      <c r="I109" t="str">
        <f t="shared" si="26"/>
        <v>1010</v>
      </c>
      <c r="J109" t="str">
        <f t="shared" si="27"/>
        <v>RECUPERO ORE ECCEDENTI</v>
      </c>
      <c r="K109" t="str">
        <f>""</f>
        <v/>
      </c>
      <c r="L109">
        <v>65</v>
      </c>
      <c r="M109" t="str">
        <f>"1:05"</f>
        <v>1:05</v>
      </c>
      <c r="N109">
        <v>1</v>
      </c>
      <c r="O109">
        <v>65</v>
      </c>
      <c r="P109" t="str">
        <f>"1:05"</f>
        <v>1:05</v>
      </c>
      <c r="Q109">
        <v>1</v>
      </c>
      <c r="R109" t="str">
        <f>""</f>
        <v/>
      </c>
      <c r="S109" t="str">
        <f>""</f>
        <v/>
      </c>
      <c r="V109" t="str">
        <f>""</f>
        <v/>
      </c>
      <c r="X109" t="str">
        <f>""</f>
        <v/>
      </c>
      <c r="Y109" t="str">
        <f>""</f>
        <v/>
      </c>
    </row>
    <row r="110" spans="1:25" x14ac:dyDescent="0.25">
      <c r="A110">
        <v>105</v>
      </c>
      <c r="B110" t="str">
        <f t="shared" si="20"/>
        <v>LONGHI</v>
      </c>
      <c r="C110" t="str">
        <f t="shared" si="21"/>
        <v>ALESSIO</v>
      </c>
      <c r="D110" s="1">
        <v>45841</v>
      </c>
      <c r="E110" s="1">
        <v>45841</v>
      </c>
      <c r="F110">
        <v>100</v>
      </c>
      <c r="G110" s="1">
        <v>45841</v>
      </c>
      <c r="H110" s="1">
        <v>45841</v>
      </c>
      <c r="I110" t="str">
        <f t="shared" si="26"/>
        <v>1010</v>
      </c>
      <c r="J110" t="str">
        <f t="shared" si="27"/>
        <v>RECUPERO ORE ECCEDENTI</v>
      </c>
      <c r="K110" t="str">
        <f>""</f>
        <v/>
      </c>
      <c r="L110">
        <v>70</v>
      </c>
      <c r="M110" t="str">
        <f>"1:10"</f>
        <v>1:10</v>
      </c>
      <c r="N110">
        <v>1</v>
      </c>
      <c r="O110">
        <v>70</v>
      </c>
      <c r="P110" t="str">
        <f>"1:10"</f>
        <v>1:10</v>
      </c>
      <c r="Q110">
        <v>1</v>
      </c>
      <c r="R110" t="str">
        <f>""</f>
        <v/>
      </c>
      <c r="S110" t="str">
        <f>""</f>
        <v/>
      </c>
      <c r="V110" t="str">
        <f>""</f>
        <v/>
      </c>
      <c r="X110" t="str">
        <f>""</f>
        <v/>
      </c>
      <c r="Y110" t="str">
        <f>""</f>
        <v/>
      </c>
    </row>
    <row r="111" spans="1:25" x14ac:dyDescent="0.25">
      <c r="A111">
        <v>105</v>
      </c>
      <c r="B111" t="str">
        <f t="shared" si="20"/>
        <v>LONGHI</v>
      </c>
      <c r="C111" t="str">
        <f t="shared" si="21"/>
        <v>ALESSIO</v>
      </c>
      <c r="D111" s="1">
        <v>45840</v>
      </c>
      <c r="E111" s="1">
        <v>45840</v>
      </c>
      <c r="F111">
        <v>100</v>
      </c>
      <c r="G111" s="1">
        <v>45840</v>
      </c>
      <c r="H111" s="1">
        <v>45840</v>
      </c>
      <c r="I111" t="str">
        <f t="shared" si="26"/>
        <v>1010</v>
      </c>
      <c r="J111" t="str">
        <f t="shared" si="27"/>
        <v>RECUPERO ORE ECCEDENTI</v>
      </c>
      <c r="K111" t="str">
        <f>""</f>
        <v/>
      </c>
      <c r="L111">
        <v>15</v>
      </c>
      <c r="M111" t="str">
        <f>"0:15"</f>
        <v>0:15</v>
      </c>
      <c r="N111">
        <v>1</v>
      </c>
      <c r="O111">
        <v>15</v>
      </c>
      <c r="P111" t="str">
        <f>"0:15"</f>
        <v>0:15</v>
      </c>
      <c r="Q111">
        <v>1</v>
      </c>
      <c r="R111" t="str">
        <f>""</f>
        <v/>
      </c>
      <c r="S111" t="str">
        <f>""</f>
        <v/>
      </c>
      <c r="V111" t="str">
        <f>""</f>
        <v/>
      </c>
      <c r="X111" t="str">
        <f>""</f>
        <v/>
      </c>
      <c r="Y111" t="str">
        <f>""</f>
        <v/>
      </c>
    </row>
    <row r="112" spans="1:25" x14ac:dyDescent="0.25">
      <c r="A112">
        <v>105</v>
      </c>
      <c r="B112" t="str">
        <f t="shared" si="20"/>
        <v>LONGHI</v>
      </c>
      <c r="C112" t="str">
        <f t="shared" si="21"/>
        <v>ALESSIO</v>
      </c>
      <c r="D112" s="1">
        <v>45839</v>
      </c>
      <c r="E112" s="1">
        <v>45839</v>
      </c>
      <c r="F112">
        <v>100</v>
      </c>
      <c r="G112" s="1">
        <v>45839</v>
      </c>
      <c r="H112" s="1">
        <v>45839</v>
      </c>
      <c r="I112" t="str">
        <f t="shared" si="26"/>
        <v>1010</v>
      </c>
      <c r="J112" t="str">
        <f t="shared" si="27"/>
        <v>RECUPERO ORE ECCEDENTI</v>
      </c>
      <c r="K112" t="str">
        <f>""</f>
        <v/>
      </c>
      <c r="L112">
        <v>28</v>
      </c>
      <c r="M112" t="str">
        <f>"0:28"</f>
        <v>0:28</v>
      </c>
      <c r="N112">
        <v>1</v>
      </c>
      <c r="O112">
        <v>28</v>
      </c>
      <c r="P112" t="str">
        <f>"0:28"</f>
        <v>0:28</v>
      </c>
      <c r="Q112">
        <v>1</v>
      </c>
      <c r="R112" t="str">
        <f>""</f>
        <v/>
      </c>
      <c r="S112" t="str">
        <f>""</f>
        <v/>
      </c>
      <c r="V112" t="str">
        <f>""</f>
        <v/>
      </c>
      <c r="X112" t="str">
        <f>""</f>
        <v/>
      </c>
      <c r="Y112" t="str">
        <f>""</f>
        <v/>
      </c>
    </row>
    <row r="113" spans="1:25" x14ac:dyDescent="0.25">
      <c r="A113">
        <v>137</v>
      </c>
      <c r="B113" t="str">
        <f t="shared" ref="B113:B124" si="28">"PINZANI"</f>
        <v>PINZANI</v>
      </c>
      <c r="C113" t="str">
        <f t="shared" ref="C113:C124" si="29">"PILADE"</f>
        <v>PILADE</v>
      </c>
      <c r="D113" s="1">
        <v>45908</v>
      </c>
      <c r="E113" s="1">
        <v>45908</v>
      </c>
      <c r="F113">
        <v>100</v>
      </c>
      <c r="G113" s="1">
        <v>45908</v>
      </c>
      <c r="H113" s="1">
        <v>45908</v>
      </c>
      <c r="I113" t="str">
        <f>"1000"</f>
        <v>1000</v>
      </c>
      <c r="J113" t="str">
        <f>"FERIE"</f>
        <v>FERIE</v>
      </c>
      <c r="K113" t="str">
        <f>""</f>
        <v/>
      </c>
      <c r="L113">
        <v>0</v>
      </c>
      <c r="M113" t="str">
        <f>"0:00"</f>
        <v>0:00</v>
      </c>
      <c r="N113">
        <v>1</v>
      </c>
      <c r="O113">
        <v>0</v>
      </c>
      <c r="P113" t="str">
        <f>"0:00"</f>
        <v>0:00</v>
      </c>
      <c r="Q113">
        <v>1</v>
      </c>
      <c r="R113" t="str">
        <f>""</f>
        <v/>
      </c>
      <c r="S113" t="str">
        <f>""</f>
        <v/>
      </c>
      <c r="V113" t="str">
        <f>""</f>
        <v/>
      </c>
      <c r="X113" t="str">
        <f>""</f>
        <v/>
      </c>
      <c r="Y113" t="str">
        <f>""</f>
        <v/>
      </c>
    </row>
    <row r="114" spans="1:25" x14ac:dyDescent="0.25">
      <c r="A114">
        <v>137</v>
      </c>
      <c r="B114" t="str">
        <f t="shared" si="28"/>
        <v>PINZANI</v>
      </c>
      <c r="C114" t="str">
        <f t="shared" si="29"/>
        <v>PILADE</v>
      </c>
      <c r="D114" s="1">
        <v>45891</v>
      </c>
      <c r="E114" s="1">
        <v>45894</v>
      </c>
      <c r="F114">
        <v>100</v>
      </c>
      <c r="G114" s="1">
        <v>45891</v>
      </c>
      <c r="H114" s="1">
        <v>45894</v>
      </c>
      <c r="I114" t="str">
        <f>"1000"</f>
        <v>1000</v>
      </c>
      <c r="J114" t="str">
        <f>"FERIE"</f>
        <v>FERIE</v>
      </c>
      <c r="K114" t="str">
        <f>""</f>
        <v/>
      </c>
      <c r="L114">
        <v>0</v>
      </c>
      <c r="M114" t="str">
        <f>"0:00"</f>
        <v>0:00</v>
      </c>
      <c r="N114">
        <v>2</v>
      </c>
      <c r="O114">
        <v>0</v>
      </c>
      <c r="P114" t="str">
        <f>"0:00"</f>
        <v>0:00</v>
      </c>
      <c r="Q114">
        <v>2</v>
      </c>
      <c r="R114" t="str">
        <f>""</f>
        <v/>
      </c>
      <c r="S114" t="str">
        <f>""</f>
        <v/>
      </c>
      <c r="V114" t="str">
        <f>""</f>
        <v/>
      </c>
      <c r="X114" t="str">
        <f>""</f>
        <v/>
      </c>
      <c r="Y114" t="str">
        <f>""</f>
        <v/>
      </c>
    </row>
    <row r="115" spans="1:25" x14ac:dyDescent="0.25">
      <c r="A115">
        <v>137</v>
      </c>
      <c r="B115" t="str">
        <f t="shared" si="28"/>
        <v>PINZANI</v>
      </c>
      <c r="C115" t="str">
        <f t="shared" si="29"/>
        <v>PILADE</v>
      </c>
      <c r="D115" s="1">
        <v>45888</v>
      </c>
      <c r="E115" s="1">
        <v>45890</v>
      </c>
      <c r="F115">
        <v>100</v>
      </c>
      <c r="G115" s="1">
        <v>45888</v>
      </c>
      <c r="H115" s="1">
        <v>45890</v>
      </c>
      <c r="I115" t="str">
        <f>"3001"</f>
        <v>3001</v>
      </c>
      <c r="J115" t="str">
        <f>"PERM. PER LUTTO"</f>
        <v>PERM. PER LUTTO</v>
      </c>
      <c r="K115" t="str">
        <f>""</f>
        <v/>
      </c>
      <c r="L115">
        <v>0</v>
      </c>
      <c r="M115" t="str">
        <f>"0:00"</f>
        <v>0:00</v>
      </c>
      <c r="N115">
        <v>3</v>
      </c>
      <c r="O115">
        <v>0</v>
      </c>
      <c r="P115" t="str">
        <f>"0:00"</f>
        <v>0:00</v>
      </c>
      <c r="Q115">
        <v>3</v>
      </c>
      <c r="R115" t="str">
        <f>""</f>
        <v/>
      </c>
      <c r="S115" t="str">
        <f>""</f>
        <v/>
      </c>
      <c r="V115" t="str">
        <f>""</f>
        <v/>
      </c>
      <c r="X115" t="str">
        <f>""</f>
        <v/>
      </c>
      <c r="Y115" t="str">
        <f>""</f>
        <v/>
      </c>
    </row>
    <row r="116" spans="1:25" x14ac:dyDescent="0.25">
      <c r="A116">
        <v>137</v>
      </c>
      <c r="B116" t="str">
        <f t="shared" si="28"/>
        <v>PINZANI</v>
      </c>
      <c r="C116" t="str">
        <f t="shared" si="29"/>
        <v>PILADE</v>
      </c>
      <c r="D116" s="1">
        <v>45887</v>
      </c>
      <c r="E116" s="1">
        <v>45887</v>
      </c>
      <c r="F116">
        <v>100</v>
      </c>
      <c r="G116" s="1">
        <v>45887</v>
      </c>
      <c r="H116" s="1">
        <v>45887</v>
      </c>
      <c r="I116" t="str">
        <f>"1000"</f>
        <v>1000</v>
      </c>
      <c r="J116" t="str">
        <f>"FERIE"</f>
        <v>FERIE</v>
      </c>
      <c r="K116" t="str">
        <f>""</f>
        <v/>
      </c>
      <c r="L116">
        <v>0</v>
      </c>
      <c r="M116" t="str">
        <f>"0:00"</f>
        <v>0:00</v>
      </c>
      <c r="N116">
        <v>1</v>
      </c>
      <c r="O116">
        <v>0</v>
      </c>
      <c r="P116" t="str">
        <f>"0:00"</f>
        <v>0:00</v>
      </c>
      <c r="Q116">
        <v>1</v>
      </c>
      <c r="R116" t="str">
        <f>""</f>
        <v/>
      </c>
      <c r="S116" t="str">
        <f>""</f>
        <v/>
      </c>
      <c r="V116" t="str">
        <f>""</f>
        <v/>
      </c>
      <c r="X116" t="str">
        <f>""</f>
        <v/>
      </c>
      <c r="Y116" t="str">
        <f>""</f>
        <v/>
      </c>
    </row>
    <row r="117" spans="1:25" x14ac:dyDescent="0.25">
      <c r="A117">
        <v>137</v>
      </c>
      <c r="B117" t="str">
        <f t="shared" si="28"/>
        <v>PINZANI</v>
      </c>
      <c r="C117" t="str">
        <f t="shared" si="29"/>
        <v>PILADE</v>
      </c>
      <c r="D117" s="1">
        <v>45883</v>
      </c>
      <c r="E117" s="1">
        <v>45883</v>
      </c>
      <c r="F117">
        <v>100</v>
      </c>
      <c r="G117" s="1">
        <v>45883</v>
      </c>
      <c r="H117" s="1">
        <v>45883</v>
      </c>
      <c r="I117" t="str">
        <f>"1000"</f>
        <v>1000</v>
      </c>
      <c r="J117" t="str">
        <f>"FERIE"</f>
        <v>FERIE</v>
      </c>
      <c r="K117" t="str">
        <f>""</f>
        <v/>
      </c>
      <c r="L117">
        <v>0</v>
      </c>
      <c r="M117" t="str">
        <f>"0:00"</f>
        <v>0:00</v>
      </c>
      <c r="N117">
        <v>1</v>
      </c>
      <c r="O117">
        <v>0</v>
      </c>
      <c r="P117" t="str">
        <f>"0:00"</f>
        <v>0:00</v>
      </c>
      <c r="Q117">
        <v>1</v>
      </c>
      <c r="R117" t="str">
        <f>""</f>
        <v/>
      </c>
      <c r="S117" t="str">
        <f>""</f>
        <v/>
      </c>
      <c r="V117" t="str">
        <f>""</f>
        <v/>
      </c>
      <c r="X117" t="str">
        <f>""</f>
        <v/>
      </c>
      <c r="Y117" t="str">
        <f>""</f>
        <v/>
      </c>
    </row>
    <row r="118" spans="1:25" x14ac:dyDescent="0.25">
      <c r="A118">
        <v>137</v>
      </c>
      <c r="B118" t="str">
        <f t="shared" si="28"/>
        <v>PINZANI</v>
      </c>
      <c r="C118" t="str">
        <f t="shared" si="29"/>
        <v>PILADE</v>
      </c>
      <c r="D118" s="1">
        <v>45882</v>
      </c>
      <c r="E118" s="1">
        <v>45882</v>
      </c>
      <c r="F118">
        <v>100</v>
      </c>
      <c r="G118" s="1">
        <v>45882</v>
      </c>
      <c r="H118" s="1">
        <v>45882</v>
      </c>
      <c r="I118" t="str">
        <f>"5061"</f>
        <v>5061</v>
      </c>
      <c r="J118" t="str">
        <f>"PERMESSO BREVE (36H.)"</f>
        <v>PERMESSO BREVE (36H.)</v>
      </c>
      <c r="K118" t="str">
        <f>""</f>
        <v/>
      </c>
      <c r="L118">
        <v>180</v>
      </c>
      <c r="M118" t="str">
        <f>"3:00"</f>
        <v>3:00</v>
      </c>
      <c r="N118">
        <v>1</v>
      </c>
      <c r="O118">
        <v>180</v>
      </c>
      <c r="P118" t="str">
        <f>"3:00"</f>
        <v>3:00</v>
      </c>
      <c r="Q118">
        <v>1</v>
      </c>
      <c r="R118" t="str">
        <f>""</f>
        <v/>
      </c>
      <c r="S118" t="str">
        <f>""</f>
        <v/>
      </c>
      <c r="V118" t="str">
        <f>""</f>
        <v/>
      </c>
      <c r="X118" t="str">
        <f>""</f>
        <v/>
      </c>
      <c r="Y118" t="str">
        <f>""</f>
        <v/>
      </c>
    </row>
    <row r="119" spans="1:25" x14ac:dyDescent="0.25">
      <c r="A119">
        <v>137</v>
      </c>
      <c r="B119" t="str">
        <f t="shared" si="28"/>
        <v>PINZANI</v>
      </c>
      <c r="C119" t="str">
        <f t="shared" si="29"/>
        <v>PILADE</v>
      </c>
      <c r="D119" s="1">
        <v>45882</v>
      </c>
      <c r="E119" s="1">
        <v>45882</v>
      </c>
      <c r="F119">
        <v>100</v>
      </c>
      <c r="G119" s="1">
        <v>45882</v>
      </c>
      <c r="H119" s="1">
        <v>45882</v>
      </c>
      <c r="I119" t="str">
        <f>"3006"</f>
        <v>3006</v>
      </c>
      <c r="J119" t="str">
        <f>"PERM. RETRIBUITO PER MOTIVI PERSONALI/FAMIGLIARI ORE"</f>
        <v>PERM. RETRIBUITO PER MOTIVI PERSONALI/FAMIGLIARI ORE</v>
      </c>
      <c r="K119" t="str">
        <f>""</f>
        <v/>
      </c>
      <c r="L119">
        <v>60</v>
      </c>
      <c r="M119" t="str">
        <f>"1:00"</f>
        <v>1:00</v>
      </c>
      <c r="N119">
        <v>1</v>
      </c>
      <c r="O119">
        <v>60</v>
      </c>
      <c r="P119" t="str">
        <f>"1:00"</f>
        <v>1:00</v>
      </c>
      <c r="Q119">
        <v>1</v>
      </c>
      <c r="R119" t="str">
        <f>""</f>
        <v/>
      </c>
      <c r="S119" t="str">
        <f>""</f>
        <v/>
      </c>
      <c r="V119" t="str">
        <f>""</f>
        <v/>
      </c>
      <c r="X119" t="str">
        <f>""</f>
        <v/>
      </c>
      <c r="Y119" t="str">
        <f>""</f>
        <v/>
      </c>
    </row>
    <row r="120" spans="1:25" x14ac:dyDescent="0.25">
      <c r="A120">
        <v>137</v>
      </c>
      <c r="B120" t="str">
        <f t="shared" si="28"/>
        <v>PINZANI</v>
      </c>
      <c r="C120" t="str">
        <f t="shared" si="29"/>
        <v>PILADE</v>
      </c>
      <c r="D120" s="1">
        <v>45881</v>
      </c>
      <c r="E120" s="1">
        <v>45881</v>
      </c>
      <c r="F120">
        <v>100</v>
      </c>
      <c r="G120" s="1">
        <v>45881</v>
      </c>
      <c r="H120" s="1">
        <v>45881</v>
      </c>
      <c r="I120" t="str">
        <f>"1000"</f>
        <v>1000</v>
      </c>
      <c r="J120" t="str">
        <f>"FERIE"</f>
        <v>FERIE</v>
      </c>
      <c r="K120" t="str">
        <f>""</f>
        <v/>
      </c>
      <c r="L120">
        <v>0</v>
      </c>
      <c r="M120" t="str">
        <f>"0:00"</f>
        <v>0:00</v>
      </c>
      <c r="N120">
        <v>1</v>
      </c>
      <c r="O120">
        <v>0</v>
      </c>
      <c r="P120" t="str">
        <f>"0:00"</f>
        <v>0:00</v>
      </c>
      <c r="Q120">
        <v>1</v>
      </c>
      <c r="R120" t="str">
        <f>""</f>
        <v/>
      </c>
      <c r="S120" t="str">
        <f>""</f>
        <v/>
      </c>
      <c r="V120" t="str">
        <f>""</f>
        <v/>
      </c>
      <c r="X120" t="str">
        <f>""</f>
        <v/>
      </c>
      <c r="Y120" t="str">
        <f>""</f>
        <v/>
      </c>
    </row>
    <row r="121" spans="1:25" x14ac:dyDescent="0.25">
      <c r="A121">
        <v>137</v>
      </c>
      <c r="B121" t="str">
        <f t="shared" si="28"/>
        <v>PINZANI</v>
      </c>
      <c r="C121" t="str">
        <f t="shared" si="29"/>
        <v>PILADE</v>
      </c>
      <c r="D121" s="1">
        <v>45880</v>
      </c>
      <c r="E121" s="1">
        <v>45880</v>
      </c>
      <c r="F121">
        <v>100</v>
      </c>
      <c r="G121" s="1">
        <v>45880</v>
      </c>
      <c r="H121" s="1">
        <v>45880</v>
      </c>
      <c r="I121" t="str">
        <f>"3006"</f>
        <v>3006</v>
      </c>
      <c r="J121" t="str">
        <f>"PERM. RETRIBUITO PER MOTIVI PERSONALI/FAMIGLIARI ORE"</f>
        <v>PERM. RETRIBUITO PER MOTIVI PERSONALI/FAMIGLIARI ORE</v>
      </c>
      <c r="K121" t="str">
        <f>""</f>
        <v/>
      </c>
      <c r="L121">
        <v>60</v>
      </c>
      <c r="M121" t="str">
        <f>"1:00"</f>
        <v>1:00</v>
      </c>
      <c r="N121">
        <v>1</v>
      </c>
      <c r="O121">
        <v>60</v>
      </c>
      <c r="P121" t="str">
        <f>"1:00"</f>
        <v>1:00</v>
      </c>
      <c r="Q121">
        <v>1</v>
      </c>
      <c r="R121" t="str">
        <f>""</f>
        <v/>
      </c>
      <c r="S121" t="str">
        <f>""</f>
        <v/>
      </c>
      <c r="V121" t="str">
        <f>""</f>
        <v/>
      </c>
      <c r="X121" t="str">
        <f>""</f>
        <v/>
      </c>
      <c r="Y121" t="str">
        <f>""</f>
        <v/>
      </c>
    </row>
    <row r="122" spans="1:25" x14ac:dyDescent="0.25">
      <c r="A122">
        <v>137</v>
      </c>
      <c r="B122" t="str">
        <f t="shared" si="28"/>
        <v>PINZANI</v>
      </c>
      <c r="C122" t="str">
        <f t="shared" si="29"/>
        <v>PILADE</v>
      </c>
      <c r="D122" s="1">
        <v>45880</v>
      </c>
      <c r="E122" s="1">
        <v>45880</v>
      </c>
      <c r="F122">
        <v>100</v>
      </c>
      <c r="G122" s="1">
        <v>45880</v>
      </c>
      <c r="H122" s="1">
        <v>45880</v>
      </c>
      <c r="I122" t="str">
        <f>"5061"</f>
        <v>5061</v>
      </c>
      <c r="J122" t="str">
        <f>"PERMESSO BREVE (36H.)"</f>
        <v>PERMESSO BREVE (36H.)</v>
      </c>
      <c r="K122" t="str">
        <f>""</f>
        <v/>
      </c>
      <c r="L122">
        <v>180</v>
      </c>
      <c r="M122" t="str">
        <f>"3:00"</f>
        <v>3:00</v>
      </c>
      <c r="N122">
        <v>1</v>
      </c>
      <c r="O122">
        <v>180</v>
      </c>
      <c r="P122" t="str">
        <f>"3:00"</f>
        <v>3:00</v>
      </c>
      <c r="Q122">
        <v>1</v>
      </c>
      <c r="R122" t="str">
        <f>""</f>
        <v/>
      </c>
      <c r="S122" t="str">
        <f>""</f>
        <v/>
      </c>
      <c r="V122" t="str">
        <f>""</f>
        <v/>
      </c>
      <c r="X122" t="str">
        <f>""</f>
        <v/>
      </c>
      <c r="Y122" t="str">
        <f>""</f>
        <v/>
      </c>
    </row>
    <row r="123" spans="1:25" x14ac:dyDescent="0.25">
      <c r="A123">
        <v>137</v>
      </c>
      <c r="B123" t="str">
        <f t="shared" si="28"/>
        <v>PINZANI</v>
      </c>
      <c r="C123" t="str">
        <f t="shared" si="29"/>
        <v>PILADE</v>
      </c>
      <c r="D123" s="1">
        <v>45869</v>
      </c>
      <c r="E123" s="1">
        <v>45873</v>
      </c>
      <c r="F123">
        <v>100</v>
      </c>
      <c r="G123" s="1">
        <v>45869</v>
      </c>
      <c r="H123" s="1">
        <v>45873</v>
      </c>
      <c r="I123" t="str">
        <f>"1000"</f>
        <v>1000</v>
      </c>
      <c r="J123" t="str">
        <f>"FERIE"</f>
        <v>FERIE</v>
      </c>
      <c r="K123" t="str">
        <f>""</f>
        <v/>
      </c>
      <c r="L123">
        <v>0</v>
      </c>
      <c r="M123" t="str">
        <f>"0:00"</f>
        <v>0:00</v>
      </c>
      <c r="N123">
        <v>3</v>
      </c>
      <c r="O123">
        <v>0</v>
      </c>
      <c r="P123" t="str">
        <f>"0:00"</f>
        <v>0:00</v>
      </c>
      <c r="Q123">
        <v>3</v>
      </c>
      <c r="R123" t="str">
        <f>""</f>
        <v/>
      </c>
      <c r="S123" t="str">
        <f>""</f>
        <v/>
      </c>
      <c r="V123" t="str">
        <f>""</f>
        <v/>
      </c>
      <c r="X123" t="str">
        <f>""</f>
        <v/>
      </c>
      <c r="Y123" t="str">
        <f>""</f>
        <v/>
      </c>
    </row>
    <row r="124" spans="1:25" x14ac:dyDescent="0.25">
      <c r="A124">
        <v>137</v>
      </c>
      <c r="B124" t="str">
        <f t="shared" si="28"/>
        <v>PINZANI</v>
      </c>
      <c r="C124" t="str">
        <f t="shared" si="29"/>
        <v>PILADE</v>
      </c>
      <c r="D124" s="1">
        <v>45839</v>
      </c>
      <c r="E124" s="1">
        <v>45841</v>
      </c>
      <c r="F124">
        <v>100</v>
      </c>
      <c r="G124" s="1">
        <v>45839</v>
      </c>
      <c r="H124" s="1">
        <v>45841</v>
      </c>
      <c r="I124" t="str">
        <f>"3001"</f>
        <v>3001</v>
      </c>
      <c r="J124" t="str">
        <f>"PERM. PER LUTTO"</f>
        <v>PERM. PER LUTTO</v>
      </c>
      <c r="K124" t="str">
        <f>""</f>
        <v/>
      </c>
      <c r="L124">
        <v>0</v>
      </c>
      <c r="M124" t="str">
        <f>"0:00"</f>
        <v>0:00</v>
      </c>
      <c r="N124">
        <v>3</v>
      </c>
      <c r="O124">
        <v>0</v>
      </c>
      <c r="P124" t="str">
        <f>"0:00"</f>
        <v>0:00</v>
      </c>
      <c r="Q124">
        <v>3</v>
      </c>
      <c r="R124" t="str">
        <f>""</f>
        <v/>
      </c>
      <c r="S124" t="str">
        <f>""</f>
        <v/>
      </c>
      <c r="V124" t="str">
        <f>""</f>
        <v/>
      </c>
      <c r="X124" t="str">
        <f>""</f>
        <v/>
      </c>
      <c r="Y124" t="str">
        <f>""</f>
        <v/>
      </c>
    </row>
    <row r="125" spans="1:25" x14ac:dyDescent="0.25">
      <c r="A125">
        <v>138</v>
      </c>
      <c r="B125" t="str">
        <f>"POGGIALI"</f>
        <v>POGGIALI</v>
      </c>
      <c r="C125" t="str">
        <f>"ALESSIO"</f>
        <v>ALESSIO</v>
      </c>
      <c r="D125" s="1">
        <v>45916</v>
      </c>
      <c r="E125" s="1">
        <v>45916</v>
      </c>
      <c r="F125">
        <v>100</v>
      </c>
      <c r="G125" s="1">
        <v>45916</v>
      </c>
      <c r="H125" s="1">
        <v>45916</v>
      </c>
      <c r="I125" t="str">
        <f>"1010"</f>
        <v>1010</v>
      </c>
      <c r="J125" t="str">
        <f>"RECUPERO ORE ECCEDENTI"</f>
        <v>RECUPERO ORE ECCEDENTI</v>
      </c>
      <c r="K125" t="str">
        <f>""</f>
        <v/>
      </c>
      <c r="L125">
        <v>14</v>
      </c>
      <c r="M125" t="str">
        <f>"0:14"</f>
        <v>0:14</v>
      </c>
      <c r="N125">
        <v>1</v>
      </c>
      <c r="O125">
        <v>14</v>
      </c>
      <c r="P125" t="str">
        <f>"0:14"</f>
        <v>0:14</v>
      </c>
      <c r="Q125">
        <v>1</v>
      </c>
      <c r="R125" t="str">
        <f>""</f>
        <v/>
      </c>
      <c r="S125" t="str">
        <f>""</f>
        <v/>
      </c>
      <c r="U125">
        <v>510</v>
      </c>
      <c r="V125" t="str">
        <f>"8:30"</f>
        <v>8:30</v>
      </c>
      <c r="W125">
        <v>524</v>
      </c>
      <c r="X125" t="str">
        <f>"8:44"</f>
        <v>8:44</v>
      </c>
      <c r="Y125" t="str">
        <f>""</f>
        <v/>
      </c>
    </row>
    <row r="126" spans="1:25" x14ac:dyDescent="0.25">
      <c r="A126">
        <v>138</v>
      </c>
      <c r="B126" t="str">
        <f>"POGGIALI"</f>
        <v>POGGIALI</v>
      </c>
      <c r="C126" t="str">
        <f>"ALESSIO"</f>
        <v>ALESSIO</v>
      </c>
      <c r="D126" s="1">
        <v>45904</v>
      </c>
      <c r="E126" s="1">
        <v>45904</v>
      </c>
      <c r="F126">
        <v>100</v>
      </c>
      <c r="G126" s="1">
        <v>45904</v>
      </c>
      <c r="H126" s="1">
        <v>45904</v>
      </c>
      <c r="I126" t="str">
        <f>"1000"</f>
        <v>1000</v>
      </c>
      <c r="J126" t="str">
        <f>"FERIE"</f>
        <v>FERIE</v>
      </c>
      <c r="K126" t="str">
        <f>""</f>
        <v/>
      </c>
      <c r="L126">
        <v>0</v>
      </c>
      <c r="M126" t="str">
        <f>"0:00"</f>
        <v>0:00</v>
      </c>
      <c r="N126">
        <v>1</v>
      </c>
      <c r="O126">
        <v>0</v>
      </c>
      <c r="P126" t="str">
        <f>"0:00"</f>
        <v>0:00</v>
      </c>
      <c r="Q126">
        <v>1</v>
      </c>
      <c r="R126" t="str">
        <f>""</f>
        <v/>
      </c>
      <c r="S126" t="str">
        <f>""</f>
        <v/>
      </c>
      <c r="V126" t="str">
        <f>""</f>
        <v/>
      </c>
      <c r="X126" t="str">
        <f>""</f>
        <v/>
      </c>
      <c r="Y126" t="str">
        <f>""</f>
        <v/>
      </c>
    </row>
    <row r="127" spans="1:25" x14ac:dyDescent="0.25">
      <c r="A127">
        <v>138</v>
      </c>
      <c r="B127" t="str">
        <f>"POGGIALI"</f>
        <v>POGGIALI</v>
      </c>
      <c r="C127" t="str">
        <f>"ALESSIO"</f>
        <v>ALESSIO</v>
      </c>
      <c r="D127" s="1">
        <v>45883</v>
      </c>
      <c r="E127" s="1">
        <v>45891</v>
      </c>
      <c r="F127">
        <v>100</v>
      </c>
      <c r="G127" s="1">
        <v>45883</v>
      </c>
      <c r="H127" s="1">
        <v>45891</v>
      </c>
      <c r="I127" t="str">
        <f>"1000"</f>
        <v>1000</v>
      </c>
      <c r="J127" t="str">
        <f>"FERIE"</f>
        <v>FERIE</v>
      </c>
      <c r="K127" t="str">
        <f>""</f>
        <v/>
      </c>
      <c r="L127">
        <v>0</v>
      </c>
      <c r="M127" t="str">
        <f>"0:00"</f>
        <v>0:00</v>
      </c>
      <c r="N127">
        <v>6</v>
      </c>
      <c r="O127">
        <v>0</v>
      </c>
      <c r="P127" t="str">
        <f>"0:00"</f>
        <v>0:00</v>
      </c>
      <c r="Q127">
        <v>6</v>
      </c>
      <c r="R127" t="str">
        <f>""</f>
        <v/>
      </c>
      <c r="S127" t="str">
        <f>""</f>
        <v/>
      </c>
      <c r="V127" t="str">
        <f>""</f>
        <v/>
      </c>
      <c r="X127" t="str">
        <f>""</f>
        <v/>
      </c>
      <c r="Y127" t="str">
        <f>""</f>
        <v/>
      </c>
    </row>
    <row r="128" spans="1:25" x14ac:dyDescent="0.25">
      <c r="A128">
        <v>138</v>
      </c>
      <c r="B128" t="str">
        <f>"POGGIALI"</f>
        <v>POGGIALI</v>
      </c>
      <c r="C128" t="str">
        <f>"ALESSIO"</f>
        <v>ALESSIO</v>
      </c>
      <c r="D128" s="1">
        <v>45855</v>
      </c>
      <c r="E128" s="1">
        <v>45856</v>
      </c>
      <c r="F128">
        <v>100</v>
      </c>
      <c r="G128" s="1">
        <v>45855</v>
      </c>
      <c r="H128" s="1">
        <v>45856</v>
      </c>
      <c r="I128" t="str">
        <f>"1000"</f>
        <v>1000</v>
      </c>
      <c r="J128" t="str">
        <f>"FERIE"</f>
        <v>FERIE</v>
      </c>
      <c r="K128" t="str">
        <f>""</f>
        <v/>
      </c>
      <c r="L128">
        <v>0</v>
      </c>
      <c r="M128" t="str">
        <f>"0:00"</f>
        <v>0:00</v>
      </c>
      <c r="N128">
        <v>2</v>
      </c>
      <c r="O128">
        <v>0</v>
      </c>
      <c r="P128" t="str">
        <f>"0:00"</f>
        <v>0:00</v>
      </c>
      <c r="Q128">
        <v>2</v>
      </c>
      <c r="R128" t="str">
        <f>""</f>
        <v/>
      </c>
      <c r="S128" t="str">
        <f>""</f>
        <v/>
      </c>
      <c r="V128" t="str">
        <f>""</f>
        <v/>
      </c>
      <c r="X128" t="str">
        <f>""</f>
        <v/>
      </c>
      <c r="Y128" t="str">
        <f>""</f>
        <v/>
      </c>
    </row>
    <row r="129" spans="1:25" x14ac:dyDescent="0.25">
      <c r="A129">
        <v>138</v>
      </c>
      <c r="B129" t="str">
        <f>"POGGIALI"</f>
        <v>POGGIALI</v>
      </c>
      <c r="C129" t="str">
        <f>"ALESSIO"</f>
        <v>ALESSIO</v>
      </c>
      <c r="D129" s="1">
        <v>45845</v>
      </c>
      <c r="E129" s="1">
        <v>45849</v>
      </c>
      <c r="F129">
        <v>100</v>
      </c>
      <c r="G129" s="1">
        <v>45845</v>
      </c>
      <c r="H129" s="1">
        <v>45849</v>
      </c>
      <c r="I129" t="str">
        <f>"1000"</f>
        <v>1000</v>
      </c>
      <c r="J129" t="str">
        <f>"FERIE"</f>
        <v>FERIE</v>
      </c>
      <c r="K129" t="str">
        <f>""</f>
        <v/>
      </c>
      <c r="L129">
        <v>0</v>
      </c>
      <c r="M129" t="str">
        <f>"0:00"</f>
        <v>0:00</v>
      </c>
      <c r="N129">
        <v>5</v>
      </c>
      <c r="O129">
        <v>0</v>
      </c>
      <c r="P129" t="str">
        <f>"0:00"</f>
        <v>0:00</v>
      </c>
      <c r="Q129">
        <v>5</v>
      </c>
      <c r="R129" t="str">
        <f>""</f>
        <v/>
      </c>
      <c r="S129" t="str">
        <f>""</f>
        <v/>
      </c>
      <c r="V129" t="str">
        <f>""</f>
        <v/>
      </c>
      <c r="X129" t="str">
        <f>""</f>
        <v/>
      </c>
      <c r="Y129" t="str">
        <f>""</f>
        <v/>
      </c>
    </row>
    <row r="130" spans="1:25" x14ac:dyDescent="0.25">
      <c r="A130">
        <v>140</v>
      </c>
      <c r="B130" t="str">
        <f t="shared" ref="B130:B138" si="30">"RONDONI"</f>
        <v>RONDONI</v>
      </c>
      <c r="C130" t="str">
        <f t="shared" ref="C130:C138" si="31">"MANUELA"</f>
        <v>MANUELA</v>
      </c>
      <c r="D130" s="1">
        <v>45924</v>
      </c>
      <c r="E130" s="1">
        <v>45924</v>
      </c>
      <c r="F130">
        <v>100</v>
      </c>
      <c r="G130" s="1">
        <v>45924</v>
      </c>
      <c r="H130" s="1">
        <v>45924</v>
      </c>
      <c r="I130" t="str">
        <f>"1013"</f>
        <v>1013</v>
      </c>
      <c r="J130" t="str">
        <f>"RECUPERO ORE ECCEDENTI AL MESE PREC."</f>
        <v>RECUPERO ORE ECCEDENTI AL MESE PREC.</v>
      </c>
      <c r="K130" t="str">
        <f>""</f>
        <v/>
      </c>
      <c r="L130">
        <v>34</v>
      </c>
      <c r="M130" t="str">
        <f>"0:34"</f>
        <v>0:34</v>
      </c>
      <c r="N130">
        <v>1</v>
      </c>
      <c r="O130">
        <v>34</v>
      </c>
      <c r="P130" t="str">
        <f>"0:34"</f>
        <v>0:34</v>
      </c>
      <c r="Q130">
        <v>1</v>
      </c>
      <c r="R130" t="str">
        <f>""</f>
        <v/>
      </c>
      <c r="S130" t="str">
        <f>""</f>
        <v/>
      </c>
      <c r="V130" t="str">
        <f>""</f>
        <v/>
      </c>
      <c r="X130" t="str">
        <f>""</f>
        <v/>
      </c>
      <c r="Y130" t="str">
        <f>""</f>
        <v/>
      </c>
    </row>
    <row r="131" spans="1:25" x14ac:dyDescent="0.25">
      <c r="A131">
        <v>140</v>
      </c>
      <c r="B131" t="str">
        <f t="shared" si="30"/>
        <v>RONDONI</v>
      </c>
      <c r="C131" t="str">
        <f t="shared" si="31"/>
        <v>MANUELA</v>
      </c>
      <c r="D131" s="1">
        <v>45909</v>
      </c>
      <c r="E131" s="1">
        <v>45909</v>
      </c>
      <c r="F131">
        <v>100</v>
      </c>
      <c r="G131" s="1">
        <v>45909</v>
      </c>
      <c r="H131" s="1">
        <v>45909</v>
      </c>
      <c r="I131" t="str">
        <f>"3010"</f>
        <v>3010</v>
      </c>
      <c r="J131" t="str">
        <f>"PERM. RETRIBUITO VISITE,TERAPIE ART. 35 AD ORE"</f>
        <v>PERM. RETRIBUITO VISITE,TERAPIE ART. 35 AD ORE</v>
      </c>
      <c r="K131" t="str">
        <f>""</f>
        <v/>
      </c>
      <c r="L131">
        <v>60</v>
      </c>
      <c r="M131" t="str">
        <f>"1:00"</f>
        <v>1:00</v>
      </c>
      <c r="N131">
        <v>1</v>
      </c>
      <c r="O131">
        <v>60</v>
      </c>
      <c r="P131" t="str">
        <f>"1:00"</f>
        <v>1:00</v>
      </c>
      <c r="Q131">
        <v>1</v>
      </c>
      <c r="R131" t="str">
        <f>""</f>
        <v/>
      </c>
      <c r="S131" t="str">
        <f>""</f>
        <v/>
      </c>
      <c r="V131" t="str">
        <f>""</f>
        <v/>
      </c>
      <c r="X131" t="str">
        <f>""</f>
        <v/>
      </c>
      <c r="Y131" t="str">
        <f>""</f>
        <v/>
      </c>
    </row>
    <row r="132" spans="1:25" x14ac:dyDescent="0.25">
      <c r="A132">
        <v>140</v>
      </c>
      <c r="B132" t="str">
        <f t="shared" si="30"/>
        <v>RONDONI</v>
      </c>
      <c r="C132" t="str">
        <f t="shared" si="31"/>
        <v>MANUELA</v>
      </c>
      <c r="D132" s="1">
        <v>45896</v>
      </c>
      <c r="E132" s="1">
        <v>45896</v>
      </c>
      <c r="F132">
        <v>100</v>
      </c>
      <c r="G132" s="1">
        <v>45896</v>
      </c>
      <c r="H132" s="1">
        <v>45896</v>
      </c>
      <c r="I132" t="str">
        <f>"1010"</f>
        <v>1010</v>
      </c>
      <c r="J132" t="str">
        <f>"RECUPERO ORE ECCEDENTI"</f>
        <v>RECUPERO ORE ECCEDENTI</v>
      </c>
      <c r="K132" t="str">
        <f>""</f>
        <v/>
      </c>
      <c r="L132">
        <v>3</v>
      </c>
      <c r="M132" t="str">
        <f>"0:03"</f>
        <v>0:03</v>
      </c>
      <c r="N132">
        <v>1</v>
      </c>
      <c r="O132">
        <v>3</v>
      </c>
      <c r="P132" t="str">
        <f>"0:03"</f>
        <v>0:03</v>
      </c>
      <c r="Q132">
        <v>1</v>
      </c>
      <c r="R132" t="str">
        <f>""</f>
        <v/>
      </c>
      <c r="S132" t="str">
        <f>""</f>
        <v/>
      </c>
      <c r="V132" t="str">
        <f>""</f>
        <v/>
      </c>
      <c r="X132" t="str">
        <f>""</f>
        <v/>
      </c>
      <c r="Y132" t="str">
        <f>""</f>
        <v/>
      </c>
    </row>
    <row r="133" spans="1:25" x14ac:dyDescent="0.25">
      <c r="A133">
        <v>140</v>
      </c>
      <c r="B133" t="str">
        <f t="shared" si="30"/>
        <v>RONDONI</v>
      </c>
      <c r="C133" t="str">
        <f t="shared" si="31"/>
        <v>MANUELA</v>
      </c>
      <c r="D133" s="1">
        <v>45887</v>
      </c>
      <c r="E133" s="1">
        <v>45887</v>
      </c>
      <c r="F133">
        <v>100</v>
      </c>
      <c r="G133" s="1">
        <v>45887</v>
      </c>
      <c r="H133" s="1">
        <v>45887</v>
      </c>
      <c r="I133" t="str">
        <f>"1010"</f>
        <v>1010</v>
      </c>
      <c r="J133" t="str">
        <f>"RECUPERO ORE ECCEDENTI"</f>
        <v>RECUPERO ORE ECCEDENTI</v>
      </c>
      <c r="K133" t="str">
        <f>""</f>
        <v/>
      </c>
      <c r="L133">
        <v>2</v>
      </c>
      <c r="M133" t="str">
        <f>"0:02"</f>
        <v>0:02</v>
      </c>
      <c r="N133">
        <v>1</v>
      </c>
      <c r="O133">
        <v>2</v>
      </c>
      <c r="P133" t="str">
        <f>"0:02"</f>
        <v>0:02</v>
      </c>
      <c r="Q133">
        <v>1</v>
      </c>
      <c r="R133" t="str">
        <f>""</f>
        <v/>
      </c>
      <c r="S133" t="str">
        <f>""</f>
        <v/>
      </c>
      <c r="V133" t="str">
        <f>""</f>
        <v/>
      </c>
      <c r="X133" t="str">
        <f>""</f>
        <v/>
      </c>
      <c r="Y133" t="str">
        <f>""</f>
        <v/>
      </c>
    </row>
    <row r="134" spans="1:25" x14ac:dyDescent="0.25">
      <c r="A134">
        <v>140</v>
      </c>
      <c r="B134" t="str">
        <f t="shared" si="30"/>
        <v>RONDONI</v>
      </c>
      <c r="C134" t="str">
        <f t="shared" si="31"/>
        <v>MANUELA</v>
      </c>
      <c r="D134" s="1">
        <v>45873</v>
      </c>
      <c r="E134" s="1">
        <v>45883</v>
      </c>
      <c r="F134">
        <v>100</v>
      </c>
      <c r="G134" s="1">
        <v>45873</v>
      </c>
      <c r="H134" s="1">
        <v>45883</v>
      </c>
      <c r="I134" t="str">
        <f>"1000"</f>
        <v>1000</v>
      </c>
      <c r="J134" t="str">
        <f>"FERIE"</f>
        <v>FERIE</v>
      </c>
      <c r="K134" t="str">
        <f>""</f>
        <v/>
      </c>
      <c r="L134">
        <v>0</v>
      </c>
      <c r="M134" t="str">
        <f>"0:00"</f>
        <v>0:00</v>
      </c>
      <c r="N134">
        <v>9</v>
      </c>
      <c r="O134">
        <v>0</v>
      </c>
      <c r="P134" t="str">
        <f>"0:00"</f>
        <v>0:00</v>
      </c>
      <c r="Q134">
        <v>9</v>
      </c>
      <c r="R134" t="str">
        <f>""</f>
        <v/>
      </c>
      <c r="S134" t="str">
        <f>""</f>
        <v/>
      </c>
      <c r="V134" t="str">
        <f>""</f>
        <v/>
      </c>
      <c r="X134" t="str">
        <f>""</f>
        <v/>
      </c>
      <c r="Y134" t="str">
        <f>""</f>
        <v/>
      </c>
    </row>
    <row r="135" spans="1:25" x14ac:dyDescent="0.25">
      <c r="A135">
        <v>140</v>
      </c>
      <c r="B135" t="str">
        <f t="shared" si="30"/>
        <v>RONDONI</v>
      </c>
      <c r="C135" t="str">
        <f t="shared" si="31"/>
        <v>MANUELA</v>
      </c>
      <c r="D135" s="1">
        <v>45868</v>
      </c>
      <c r="E135" s="1">
        <v>45868</v>
      </c>
      <c r="F135">
        <v>100</v>
      </c>
      <c r="G135" s="1">
        <v>45868</v>
      </c>
      <c r="H135" s="1">
        <v>45868</v>
      </c>
      <c r="I135" t="str">
        <f>"1010"</f>
        <v>1010</v>
      </c>
      <c r="J135" t="str">
        <f>"RECUPERO ORE ECCEDENTI"</f>
        <v>RECUPERO ORE ECCEDENTI</v>
      </c>
      <c r="K135" t="str">
        <f>""</f>
        <v/>
      </c>
      <c r="L135">
        <v>2</v>
      </c>
      <c r="M135" t="str">
        <f>"0:02"</f>
        <v>0:02</v>
      </c>
      <c r="N135">
        <v>1</v>
      </c>
      <c r="O135">
        <v>2</v>
      </c>
      <c r="P135" t="str">
        <f>"0:02"</f>
        <v>0:02</v>
      </c>
      <c r="Q135">
        <v>1</v>
      </c>
      <c r="R135" t="str">
        <f>""</f>
        <v/>
      </c>
      <c r="S135" t="str">
        <f>""</f>
        <v/>
      </c>
      <c r="V135" t="str">
        <f>""</f>
        <v/>
      </c>
      <c r="X135" t="str">
        <f>""</f>
        <v/>
      </c>
      <c r="Y135" t="str">
        <f>""</f>
        <v/>
      </c>
    </row>
    <row r="136" spans="1:25" x14ac:dyDescent="0.25">
      <c r="A136">
        <v>140</v>
      </c>
      <c r="B136" t="str">
        <f t="shared" si="30"/>
        <v>RONDONI</v>
      </c>
      <c r="C136" t="str">
        <f t="shared" si="31"/>
        <v>MANUELA</v>
      </c>
      <c r="D136" s="1">
        <v>45849</v>
      </c>
      <c r="E136" s="1">
        <v>45849</v>
      </c>
      <c r="F136">
        <v>100</v>
      </c>
      <c r="G136" s="1">
        <v>45849</v>
      </c>
      <c r="H136" s="1">
        <v>45849</v>
      </c>
      <c r="I136" t="str">
        <f>"1010"</f>
        <v>1010</v>
      </c>
      <c r="J136" t="str">
        <f>"RECUPERO ORE ECCEDENTI"</f>
        <v>RECUPERO ORE ECCEDENTI</v>
      </c>
      <c r="K136" t="str">
        <f>""</f>
        <v/>
      </c>
      <c r="L136">
        <v>2</v>
      </c>
      <c r="M136" t="str">
        <f>"0:02"</f>
        <v>0:02</v>
      </c>
      <c r="N136">
        <v>1</v>
      </c>
      <c r="O136">
        <v>2</v>
      </c>
      <c r="P136" t="str">
        <f>"0:02"</f>
        <v>0:02</v>
      </c>
      <c r="Q136">
        <v>1</v>
      </c>
      <c r="R136" t="str">
        <f>""</f>
        <v/>
      </c>
      <c r="S136" t="str">
        <f>""</f>
        <v/>
      </c>
      <c r="V136" t="str">
        <f>""</f>
        <v/>
      </c>
      <c r="X136" t="str">
        <f>""</f>
        <v/>
      </c>
      <c r="Y136" t="str">
        <f>""</f>
        <v/>
      </c>
    </row>
    <row r="137" spans="1:25" x14ac:dyDescent="0.25">
      <c r="A137">
        <v>140</v>
      </c>
      <c r="B137" t="str">
        <f t="shared" si="30"/>
        <v>RONDONI</v>
      </c>
      <c r="C137" t="str">
        <f t="shared" si="31"/>
        <v>MANUELA</v>
      </c>
      <c r="D137" s="1">
        <v>45847</v>
      </c>
      <c r="E137" s="1">
        <v>45847</v>
      </c>
      <c r="F137">
        <v>100</v>
      </c>
      <c r="G137" s="1">
        <v>45847</v>
      </c>
      <c r="H137" s="1">
        <v>45847</v>
      </c>
      <c r="I137" t="str">
        <f>"1010"</f>
        <v>1010</v>
      </c>
      <c r="J137" t="str">
        <f>"RECUPERO ORE ECCEDENTI"</f>
        <v>RECUPERO ORE ECCEDENTI</v>
      </c>
      <c r="K137" t="str">
        <f>""</f>
        <v/>
      </c>
      <c r="L137">
        <v>3</v>
      </c>
      <c r="M137" t="str">
        <f>"0:03"</f>
        <v>0:03</v>
      </c>
      <c r="N137">
        <v>1</v>
      </c>
      <c r="O137">
        <v>3</v>
      </c>
      <c r="P137" t="str">
        <f>"0:03"</f>
        <v>0:03</v>
      </c>
      <c r="Q137">
        <v>1</v>
      </c>
      <c r="R137" t="str">
        <f>""</f>
        <v/>
      </c>
      <c r="S137" t="str">
        <f>""</f>
        <v/>
      </c>
      <c r="V137" t="str">
        <f>""</f>
        <v/>
      </c>
      <c r="X137" t="str">
        <f>""</f>
        <v/>
      </c>
      <c r="Y137" t="str">
        <f>""</f>
        <v/>
      </c>
    </row>
    <row r="138" spans="1:25" x14ac:dyDescent="0.25">
      <c r="A138">
        <v>140</v>
      </c>
      <c r="B138" t="str">
        <f t="shared" si="30"/>
        <v>RONDONI</v>
      </c>
      <c r="C138" t="str">
        <f t="shared" si="31"/>
        <v>MANUELA</v>
      </c>
      <c r="D138" s="1">
        <v>45846</v>
      </c>
      <c r="E138" s="1">
        <v>45846</v>
      </c>
      <c r="F138">
        <v>100</v>
      </c>
      <c r="G138" s="1">
        <v>45846</v>
      </c>
      <c r="H138" s="1">
        <v>45846</v>
      </c>
      <c r="I138" t="str">
        <f>"1010"</f>
        <v>1010</v>
      </c>
      <c r="J138" t="str">
        <f>"RECUPERO ORE ECCEDENTI"</f>
        <v>RECUPERO ORE ECCEDENTI</v>
      </c>
      <c r="K138" t="str">
        <f>""</f>
        <v/>
      </c>
      <c r="L138">
        <v>3</v>
      </c>
      <c r="M138" t="str">
        <f>"0:03"</f>
        <v>0:03</v>
      </c>
      <c r="N138">
        <v>1</v>
      </c>
      <c r="O138">
        <v>3</v>
      </c>
      <c r="P138" t="str">
        <f>"0:03"</f>
        <v>0:03</v>
      </c>
      <c r="Q138">
        <v>1</v>
      </c>
      <c r="R138" t="str">
        <f>""</f>
        <v/>
      </c>
      <c r="S138" t="str">
        <f>""</f>
        <v/>
      </c>
      <c r="V138" t="str">
        <f>""</f>
        <v/>
      </c>
      <c r="X138" t="str">
        <f>""</f>
        <v/>
      </c>
      <c r="Y138" t="str">
        <f>""</f>
        <v/>
      </c>
    </row>
    <row r="139" spans="1:25" x14ac:dyDescent="0.25">
      <c r="A139">
        <v>164</v>
      </c>
      <c r="B139" t="str">
        <f>"TONELLI"</f>
        <v>TONELLI</v>
      </c>
      <c r="C139" t="str">
        <f>"FRANCESCO"</f>
        <v>FRANCESCO</v>
      </c>
      <c r="D139" s="1">
        <v>45898</v>
      </c>
      <c r="E139" s="1">
        <v>45898</v>
      </c>
      <c r="F139">
        <v>100</v>
      </c>
      <c r="G139" s="1">
        <v>45898</v>
      </c>
      <c r="H139" s="1">
        <v>45898</v>
      </c>
      <c r="I139" t="str">
        <f>"5027"</f>
        <v>5027</v>
      </c>
      <c r="J139" t="str">
        <f>"SMART WORKING"</f>
        <v>SMART WORKING</v>
      </c>
      <c r="K139" t="str">
        <f>""</f>
        <v/>
      </c>
      <c r="L139">
        <v>0</v>
      </c>
      <c r="M139" t="str">
        <f>"0:00"</f>
        <v>0:00</v>
      </c>
      <c r="N139">
        <v>1</v>
      </c>
      <c r="O139">
        <v>0</v>
      </c>
      <c r="P139" t="str">
        <f>"0:00"</f>
        <v>0:00</v>
      </c>
      <c r="Q139">
        <v>1</v>
      </c>
      <c r="R139" t="str">
        <f>""</f>
        <v/>
      </c>
      <c r="S139" t="str">
        <f>""</f>
        <v/>
      </c>
      <c r="V139" t="str">
        <f>""</f>
        <v/>
      </c>
      <c r="X139" t="str">
        <f>""</f>
        <v/>
      </c>
      <c r="Y139" t="str">
        <f>""</f>
        <v/>
      </c>
    </row>
    <row r="140" spans="1:25" x14ac:dyDescent="0.25">
      <c r="A140">
        <v>164</v>
      </c>
      <c r="B140" t="str">
        <f>"TONELLI"</f>
        <v>TONELLI</v>
      </c>
      <c r="C140" t="str">
        <f>"FRANCESCO"</f>
        <v>FRANCESCO</v>
      </c>
      <c r="D140" s="1">
        <v>45897</v>
      </c>
      <c r="E140" s="1">
        <v>45897</v>
      </c>
      <c r="F140">
        <v>100</v>
      </c>
      <c r="G140" s="1">
        <v>45897</v>
      </c>
      <c r="H140" s="1">
        <v>45897</v>
      </c>
      <c r="I140" t="str">
        <f>"1000"</f>
        <v>1000</v>
      </c>
      <c r="J140" t="str">
        <f>"FERIE"</f>
        <v>FERIE</v>
      </c>
      <c r="K140" t="str">
        <f>""</f>
        <v/>
      </c>
      <c r="L140">
        <v>0</v>
      </c>
      <c r="M140" t="str">
        <f>"0:00"</f>
        <v>0:00</v>
      </c>
      <c r="N140">
        <v>1</v>
      </c>
      <c r="O140">
        <v>0</v>
      </c>
      <c r="P140" t="str">
        <f>"0:00"</f>
        <v>0:00</v>
      </c>
      <c r="Q140">
        <v>1</v>
      </c>
      <c r="R140" t="str">
        <f>""</f>
        <v/>
      </c>
      <c r="S140" t="str">
        <f>""</f>
        <v/>
      </c>
      <c r="V140" t="str">
        <f>""</f>
        <v/>
      </c>
      <c r="X140" t="str">
        <f>""</f>
        <v/>
      </c>
      <c r="Y140" t="str">
        <f>""</f>
        <v/>
      </c>
    </row>
    <row r="141" spans="1:25" x14ac:dyDescent="0.25">
      <c r="A141">
        <v>164</v>
      </c>
      <c r="B141" t="str">
        <f>"TONELLI"</f>
        <v>TONELLI</v>
      </c>
      <c r="C141" t="str">
        <f>"FRANCESCO"</f>
        <v>FRANCESCO</v>
      </c>
      <c r="D141" s="1">
        <v>45894</v>
      </c>
      <c r="E141" s="1">
        <v>45896</v>
      </c>
      <c r="F141">
        <v>100</v>
      </c>
      <c r="G141" s="1">
        <v>45894</v>
      </c>
      <c r="H141" s="1">
        <v>45896</v>
      </c>
      <c r="I141" t="str">
        <f>"1000"</f>
        <v>1000</v>
      </c>
      <c r="J141" t="str">
        <f>"FERIE"</f>
        <v>FERIE</v>
      </c>
      <c r="K141" t="str">
        <f>""</f>
        <v/>
      </c>
      <c r="L141">
        <v>0</v>
      </c>
      <c r="M141" t="str">
        <f>"0:00"</f>
        <v>0:00</v>
      </c>
      <c r="N141">
        <v>3</v>
      </c>
      <c r="O141">
        <v>0</v>
      </c>
      <c r="P141" t="str">
        <f>"0:00"</f>
        <v>0:00</v>
      </c>
      <c r="Q141">
        <v>3</v>
      </c>
      <c r="R141" t="str">
        <f>""</f>
        <v/>
      </c>
      <c r="S141" t="str">
        <f>""</f>
        <v/>
      </c>
      <c r="V141" t="str">
        <f>""</f>
        <v/>
      </c>
      <c r="X141" t="str">
        <f>""</f>
        <v/>
      </c>
      <c r="Y141" t="str">
        <f>""</f>
        <v/>
      </c>
    </row>
    <row r="142" spans="1:25" x14ac:dyDescent="0.25">
      <c r="A142">
        <v>164</v>
      </c>
      <c r="B142" t="str">
        <f>"TONELLI"</f>
        <v>TONELLI</v>
      </c>
      <c r="C142" t="str">
        <f>"FRANCESCO"</f>
        <v>FRANCESCO</v>
      </c>
      <c r="D142" s="1">
        <v>45831</v>
      </c>
      <c r="E142" s="1">
        <v>45842</v>
      </c>
      <c r="F142">
        <v>100</v>
      </c>
      <c r="G142" s="1">
        <v>45831</v>
      </c>
      <c r="H142" s="1">
        <v>45842</v>
      </c>
      <c r="I142" t="str">
        <f>"1000"</f>
        <v>1000</v>
      </c>
      <c r="J142" t="str">
        <f>"FERIE"</f>
        <v>FERIE</v>
      </c>
      <c r="K142" t="str">
        <f>""</f>
        <v/>
      </c>
      <c r="L142">
        <v>0</v>
      </c>
      <c r="M142" t="str">
        <f>"0:00"</f>
        <v>0:00</v>
      </c>
      <c r="N142">
        <v>10</v>
      </c>
      <c r="O142">
        <v>0</v>
      </c>
      <c r="P142" t="str">
        <f>"0:00"</f>
        <v>0:00</v>
      </c>
      <c r="Q142">
        <v>4</v>
      </c>
      <c r="R142" t="str">
        <f>""</f>
        <v/>
      </c>
      <c r="S142" t="str">
        <f>""</f>
        <v/>
      </c>
      <c r="V142" t="str">
        <f>""</f>
        <v/>
      </c>
      <c r="X142" t="str">
        <f>""</f>
        <v/>
      </c>
      <c r="Y142" t="str">
        <f>""</f>
        <v/>
      </c>
    </row>
    <row r="143" spans="1:25" x14ac:dyDescent="0.25">
      <c r="A143">
        <v>1178</v>
      </c>
      <c r="B143" t="str">
        <f t="shared" ref="B143:B150" si="32">"SARTI"</f>
        <v>SARTI</v>
      </c>
      <c r="C143" t="str">
        <f t="shared" ref="C143:C150" si="33">"SONIA"</f>
        <v>SONIA</v>
      </c>
      <c r="D143" s="1">
        <v>45918</v>
      </c>
      <c r="E143" s="1">
        <v>45919</v>
      </c>
      <c r="F143">
        <v>100</v>
      </c>
      <c r="G143" s="1">
        <v>45918</v>
      </c>
      <c r="H143" s="1">
        <v>45919</v>
      </c>
      <c r="I143" t="str">
        <f>"1000"</f>
        <v>1000</v>
      </c>
      <c r="J143" t="str">
        <f>"FERIE"</f>
        <v>FERIE</v>
      </c>
      <c r="K143" t="str">
        <f>""</f>
        <v/>
      </c>
      <c r="L143">
        <v>0</v>
      </c>
      <c r="M143" t="str">
        <f>"0:00"</f>
        <v>0:00</v>
      </c>
      <c r="N143">
        <v>2</v>
      </c>
      <c r="O143">
        <v>0</v>
      </c>
      <c r="P143" t="str">
        <f>"0:00"</f>
        <v>0:00</v>
      </c>
      <c r="Q143">
        <v>2</v>
      </c>
      <c r="R143" t="str">
        <f>""</f>
        <v/>
      </c>
      <c r="S143" t="str">
        <f>""</f>
        <v/>
      </c>
      <c r="V143" t="str">
        <f>""</f>
        <v/>
      </c>
      <c r="X143" t="str">
        <f>""</f>
        <v/>
      </c>
      <c r="Y143" t="str">
        <f>""</f>
        <v/>
      </c>
    </row>
    <row r="144" spans="1:25" x14ac:dyDescent="0.25">
      <c r="A144">
        <v>1178</v>
      </c>
      <c r="B144" t="str">
        <f t="shared" si="32"/>
        <v>SARTI</v>
      </c>
      <c r="C144" t="str">
        <f t="shared" si="33"/>
        <v>SONIA</v>
      </c>
      <c r="D144" s="1">
        <v>45909</v>
      </c>
      <c r="E144" s="1">
        <v>45909</v>
      </c>
      <c r="F144">
        <v>100</v>
      </c>
      <c r="G144" s="1">
        <v>45909</v>
      </c>
      <c r="H144" s="1">
        <v>45909</v>
      </c>
      <c r="I144" t="str">
        <f>"1010"</f>
        <v>1010</v>
      </c>
      <c r="J144" t="str">
        <f>"RECUPERO ORE ECCEDENTI"</f>
        <v>RECUPERO ORE ECCEDENTI</v>
      </c>
      <c r="K144" t="str">
        <f>""</f>
        <v/>
      </c>
      <c r="L144">
        <v>197</v>
      </c>
      <c r="M144" t="str">
        <f>"3:17"</f>
        <v>3:17</v>
      </c>
      <c r="N144">
        <v>1</v>
      </c>
      <c r="O144">
        <v>197</v>
      </c>
      <c r="P144" t="str">
        <f>"3:17"</f>
        <v>3:17</v>
      </c>
      <c r="Q144">
        <v>1</v>
      </c>
      <c r="R144" t="str">
        <f>""</f>
        <v/>
      </c>
      <c r="S144" t="str">
        <f>""</f>
        <v/>
      </c>
      <c r="V144" t="str">
        <f>""</f>
        <v/>
      </c>
      <c r="X144" t="str">
        <f>""</f>
        <v/>
      </c>
      <c r="Y144" t="str">
        <f>""</f>
        <v/>
      </c>
    </row>
    <row r="145" spans="1:25" x14ac:dyDescent="0.25">
      <c r="A145">
        <v>1178</v>
      </c>
      <c r="B145" t="str">
        <f t="shared" si="32"/>
        <v>SARTI</v>
      </c>
      <c r="C145" t="str">
        <f t="shared" si="33"/>
        <v>SONIA</v>
      </c>
      <c r="D145" s="1">
        <v>45880</v>
      </c>
      <c r="E145" s="1">
        <v>45889</v>
      </c>
      <c r="F145">
        <v>100</v>
      </c>
      <c r="G145" s="1">
        <v>45880</v>
      </c>
      <c r="H145" s="1">
        <v>45889</v>
      </c>
      <c r="I145" t="str">
        <f>"1000"</f>
        <v>1000</v>
      </c>
      <c r="J145" t="str">
        <f>"FERIE"</f>
        <v>FERIE</v>
      </c>
      <c r="K145" t="str">
        <f>""</f>
        <v/>
      </c>
      <c r="L145">
        <v>0</v>
      </c>
      <c r="M145" t="str">
        <f>"0:00"</f>
        <v>0:00</v>
      </c>
      <c r="N145">
        <v>7</v>
      </c>
      <c r="O145">
        <v>0</v>
      </c>
      <c r="P145" t="str">
        <f>"0:00"</f>
        <v>0:00</v>
      </c>
      <c r="Q145">
        <v>7</v>
      </c>
      <c r="R145" t="str">
        <f>""</f>
        <v/>
      </c>
      <c r="S145" t="str">
        <f>""</f>
        <v/>
      </c>
      <c r="V145" t="str">
        <f>""</f>
        <v/>
      </c>
      <c r="X145" t="str">
        <f>""</f>
        <v/>
      </c>
      <c r="Y145" t="str">
        <f>""</f>
        <v/>
      </c>
    </row>
    <row r="146" spans="1:25" x14ac:dyDescent="0.25">
      <c r="A146">
        <v>1178</v>
      </c>
      <c r="B146" t="str">
        <f t="shared" si="32"/>
        <v>SARTI</v>
      </c>
      <c r="C146" t="str">
        <f t="shared" si="33"/>
        <v>SONIA</v>
      </c>
      <c r="D146" s="1">
        <v>45863</v>
      </c>
      <c r="E146" s="1">
        <v>45863</v>
      </c>
      <c r="F146">
        <v>100</v>
      </c>
      <c r="G146" s="1">
        <v>45863</v>
      </c>
      <c r="H146" s="1">
        <v>45863</v>
      </c>
      <c r="I146" t="str">
        <f>"1010"</f>
        <v>1010</v>
      </c>
      <c r="J146" t="str">
        <f>"RECUPERO ORE ECCEDENTI"</f>
        <v>RECUPERO ORE ECCEDENTI</v>
      </c>
      <c r="K146" t="str">
        <f>""</f>
        <v/>
      </c>
      <c r="L146">
        <v>72</v>
      </c>
      <c r="M146" t="str">
        <f>"1:12"</f>
        <v>1:12</v>
      </c>
      <c r="N146">
        <v>1</v>
      </c>
      <c r="O146">
        <v>72</v>
      </c>
      <c r="P146" t="str">
        <f>"1:12"</f>
        <v>1:12</v>
      </c>
      <c r="Q146">
        <v>1</v>
      </c>
      <c r="R146" t="str">
        <f>""</f>
        <v/>
      </c>
      <c r="S146" t="str">
        <f>""</f>
        <v/>
      </c>
      <c r="V146" t="str">
        <f>""</f>
        <v/>
      </c>
      <c r="X146" t="str">
        <f>""</f>
        <v/>
      </c>
      <c r="Y146" t="str">
        <f>""</f>
        <v/>
      </c>
    </row>
    <row r="147" spans="1:25" x14ac:dyDescent="0.25">
      <c r="A147">
        <v>1178</v>
      </c>
      <c r="B147" t="str">
        <f t="shared" si="32"/>
        <v>SARTI</v>
      </c>
      <c r="C147" t="str">
        <f t="shared" si="33"/>
        <v>SONIA</v>
      </c>
      <c r="D147" s="1">
        <v>45860</v>
      </c>
      <c r="E147" s="1">
        <v>45860</v>
      </c>
      <c r="F147">
        <v>100</v>
      </c>
      <c r="G147" s="1">
        <v>45860</v>
      </c>
      <c r="H147" s="1">
        <v>45860</v>
      </c>
      <c r="I147" t="str">
        <f>"1010"</f>
        <v>1010</v>
      </c>
      <c r="J147" t="str">
        <f>"RECUPERO ORE ECCEDENTI"</f>
        <v>RECUPERO ORE ECCEDENTI</v>
      </c>
      <c r="K147" t="str">
        <f>""</f>
        <v/>
      </c>
      <c r="L147">
        <v>180</v>
      </c>
      <c r="M147" t="str">
        <f>"3:00"</f>
        <v>3:00</v>
      </c>
      <c r="N147">
        <v>1</v>
      </c>
      <c r="O147">
        <v>180</v>
      </c>
      <c r="P147" t="str">
        <f>"3:00"</f>
        <v>3:00</v>
      </c>
      <c r="Q147">
        <v>1</v>
      </c>
      <c r="R147" t="str">
        <f>""</f>
        <v/>
      </c>
      <c r="S147" t="str">
        <f>""</f>
        <v/>
      </c>
      <c r="V147" t="str">
        <f>""</f>
        <v/>
      </c>
      <c r="X147" t="str">
        <f>""</f>
        <v/>
      </c>
      <c r="Y147" t="str">
        <f>""</f>
        <v/>
      </c>
    </row>
    <row r="148" spans="1:25" x14ac:dyDescent="0.25">
      <c r="A148">
        <v>1178</v>
      </c>
      <c r="B148" t="str">
        <f t="shared" si="32"/>
        <v>SARTI</v>
      </c>
      <c r="C148" t="str">
        <f t="shared" si="33"/>
        <v>SONIA</v>
      </c>
      <c r="D148" s="1">
        <v>45852</v>
      </c>
      <c r="E148" s="1">
        <v>45852</v>
      </c>
      <c r="F148">
        <v>100</v>
      </c>
      <c r="G148" s="1">
        <v>45852</v>
      </c>
      <c r="H148" s="1">
        <v>45852</v>
      </c>
      <c r="I148" t="str">
        <f>"3010"</f>
        <v>3010</v>
      </c>
      <c r="J148" t="str">
        <f>"PERM. RETRIBUITO VISITE,TERAPIE ART. 35 AD ORE"</f>
        <v>PERM. RETRIBUITO VISITE,TERAPIE ART. 35 AD ORE</v>
      </c>
      <c r="K148" t="str">
        <f>""</f>
        <v/>
      </c>
      <c r="L148">
        <v>90</v>
      </c>
      <c r="M148" t="str">
        <f>"1:30"</f>
        <v>1:30</v>
      </c>
      <c r="N148">
        <v>1</v>
      </c>
      <c r="O148">
        <v>90</v>
      </c>
      <c r="P148" t="str">
        <f>"1:30"</f>
        <v>1:30</v>
      </c>
      <c r="Q148">
        <v>1</v>
      </c>
      <c r="R148" t="str">
        <f>""</f>
        <v/>
      </c>
      <c r="S148" t="str">
        <f>""</f>
        <v/>
      </c>
      <c r="V148" t="str">
        <f>""</f>
        <v/>
      </c>
      <c r="X148" t="str">
        <f>""</f>
        <v/>
      </c>
      <c r="Y148" t="str">
        <f>""</f>
        <v/>
      </c>
    </row>
    <row r="149" spans="1:25" x14ac:dyDescent="0.25">
      <c r="A149">
        <v>1178</v>
      </c>
      <c r="B149" t="str">
        <f t="shared" si="32"/>
        <v>SARTI</v>
      </c>
      <c r="C149" t="str">
        <f t="shared" si="33"/>
        <v>SONIA</v>
      </c>
      <c r="D149" s="1">
        <v>45847</v>
      </c>
      <c r="E149" s="1">
        <v>45849</v>
      </c>
      <c r="F149">
        <v>100</v>
      </c>
      <c r="G149" s="1">
        <v>45847</v>
      </c>
      <c r="H149" s="1">
        <v>45849</v>
      </c>
      <c r="I149" t="str">
        <f>"1000"</f>
        <v>1000</v>
      </c>
      <c r="J149" t="str">
        <f>"FERIE"</f>
        <v>FERIE</v>
      </c>
      <c r="K149" t="str">
        <f>""</f>
        <v/>
      </c>
      <c r="L149">
        <v>0</v>
      </c>
      <c r="M149" t="str">
        <f>"0:00"</f>
        <v>0:00</v>
      </c>
      <c r="N149">
        <v>3</v>
      </c>
      <c r="O149">
        <v>0</v>
      </c>
      <c r="P149" t="str">
        <f>"0:00"</f>
        <v>0:00</v>
      </c>
      <c r="Q149">
        <v>3</v>
      </c>
      <c r="R149" t="str">
        <f>""</f>
        <v/>
      </c>
      <c r="S149" t="str">
        <f>""</f>
        <v/>
      </c>
      <c r="V149" t="str">
        <f>""</f>
        <v/>
      </c>
      <c r="X149" t="str">
        <f>""</f>
        <v/>
      </c>
      <c r="Y149" t="str">
        <f>""</f>
        <v/>
      </c>
    </row>
    <row r="150" spans="1:25" x14ac:dyDescent="0.25">
      <c r="A150">
        <v>1178</v>
      </c>
      <c r="B150" t="str">
        <f t="shared" si="32"/>
        <v>SARTI</v>
      </c>
      <c r="C150" t="str">
        <f t="shared" si="33"/>
        <v>SONIA</v>
      </c>
      <c r="D150" s="1">
        <v>45840</v>
      </c>
      <c r="E150" s="1">
        <v>45840</v>
      </c>
      <c r="F150">
        <v>100</v>
      </c>
      <c r="G150" s="1">
        <v>45840</v>
      </c>
      <c r="H150" s="1">
        <v>45840</v>
      </c>
      <c r="I150" t="str">
        <f t="shared" ref="I150:I157" si="34">"1010"</f>
        <v>1010</v>
      </c>
      <c r="J150" t="str">
        <f t="shared" ref="J150:J157" si="35">"RECUPERO ORE ECCEDENTI"</f>
        <v>RECUPERO ORE ECCEDENTI</v>
      </c>
      <c r="K150" t="str">
        <f>""</f>
        <v/>
      </c>
      <c r="L150">
        <v>33</v>
      </c>
      <c r="M150" t="str">
        <f>"0:33"</f>
        <v>0:33</v>
      </c>
      <c r="N150">
        <v>1</v>
      </c>
      <c r="O150">
        <v>33</v>
      </c>
      <c r="P150" t="str">
        <f>"0:33"</f>
        <v>0:33</v>
      </c>
      <c r="Q150">
        <v>1</v>
      </c>
      <c r="R150" t="str">
        <f>""</f>
        <v/>
      </c>
      <c r="S150" t="str">
        <f>""</f>
        <v/>
      </c>
      <c r="V150" t="str">
        <f>""</f>
        <v/>
      </c>
      <c r="X150" t="str">
        <f>""</f>
        <v/>
      </c>
      <c r="Y150" t="str">
        <f>""</f>
        <v/>
      </c>
    </row>
    <row r="151" spans="1:25" x14ac:dyDescent="0.25">
      <c r="A151">
        <v>1345</v>
      </c>
      <c r="B151" t="str">
        <f t="shared" ref="B151:B169" si="36">"CHELI"</f>
        <v>CHELI</v>
      </c>
      <c r="C151" t="str">
        <f t="shared" ref="C151:C169" si="37">"ELENA"</f>
        <v>ELENA</v>
      </c>
      <c r="D151" s="1">
        <v>45929</v>
      </c>
      <c r="E151" s="1">
        <v>45929</v>
      </c>
      <c r="F151">
        <v>100</v>
      </c>
      <c r="G151" s="1">
        <v>45929</v>
      </c>
      <c r="H151" s="1">
        <v>45929</v>
      </c>
      <c r="I151" t="str">
        <f t="shared" si="34"/>
        <v>1010</v>
      </c>
      <c r="J151" t="str">
        <f t="shared" si="35"/>
        <v>RECUPERO ORE ECCEDENTI</v>
      </c>
      <c r="K151" t="str">
        <f>""</f>
        <v/>
      </c>
      <c r="L151">
        <v>5</v>
      </c>
      <c r="M151" t="str">
        <f>"0:05"</f>
        <v>0:05</v>
      </c>
      <c r="N151">
        <v>1</v>
      </c>
      <c r="O151">
        <v>5</v>
      </c>
      <c r="P151" t="str">
        <f>"0:05"</f>
        <v>0:05</v>
      </c>
      <c r="Q151">
        <v>1</v>
      </c>
      <c r="R151" t="str">
        <f>""</f>
        <v/>
      </c>
      <c r="S151" t="str">
        <f>""</f>
        <v/>
      </c>
      <c r="V151" t="str">
        <f>""</f>
        <v/>
      </c>
      <c r="X151" t="str">
        <f>""</f>
        <v/>
      </c>
      <c r="Y151" t="str">
        <f>""</f>
        <v/>
      </c>
    </row>
    <row r="152" spans="1:25" x14ac:dyDescent="0.25">
      <c r="A152">
        <v>1345</v>
      </c>
      <c r="B152" t="str">
        <f t="shared" si="36"/>
        <v>CHELI</v>
      </c>
      <c r="C152" t="str">
        <f t="shared" si="37"/>
        <v>ELENA</v>
      </c>
      <c r="D152" s="1">
        <v>45924</v>
      </c>
      <c r="E152" s="1">
        <v>45924</v>
      </c>
      <c r="F152">
        <v>100</v>
      </c>
      <c r="G152" s="1">
        <v>45924</v>
      </c>
      <c r="H152" s="1">
        <v>45924</v>
      </c>
      <c r="I152" t="str">
        <f t="shared" si="34"/>
        <v>1010</v>
      </c>
      <c r="J152" t="str">
        <f t="shared" si="35"/>
        <v>RECUPERO ORE ECCEDENTI</v>
      </c>
      <c r="K152" t="str">
        <f>""</f>
        <v/>
      </c>
      <c r="L152">
        <v>10</v>
      </c>
      <c r="M152" t="str">
        <f>"0:10"</f>
        <v>0:10</v>
      </c>
      <c r="N152">
        <v>1</v>
      </c>
      <c r="O152">
        <v>10</v>
      </c>
      <c r="P152" t="str">
        <f>"0:10"</f>
        <v>0:10</v>
      </c>
      <c r="Q152">
        <v>1</v>
      </c>
      <c r="R152" t="str">
        <f>""</f>
        <v/>
      </c>
      <c r="S152" t="str">
        <f>""</f>
        <v/>
      </c>
      <c r="V152" t="str">
        <f>""</f>
        <v/>
      </c>
      <c r="X152" t="str">
        <f>""</f>
        <v/>
      </c>
      <c r="Y152" t="str">
        <f>""</f>
        <v/>
      </c>
    </row>
    <row r="153" spans="1:25" x14ac:dyDescent="0.25">
      <c r="A153">
        <v>1345</v>
      </c>
      <c r="B153" t="str">
        <f t="shared" si="36"/>
        <v>CHELI</v>
      </c>
      <c r="C153" t="str">
        <f t="shared" si="37"/>
        <v>ELENA</v>
      </c>
      <c r="D153" s="1">
        <v>45922</v>
      </c>
      <c r="E153" s="1">
        <v>45922</v>
      </c>
      <c r="F153">
        <v>100</v>
      </c>
      <c r="G153" s="1">
        <v>45922</v>
      </c>
      <c r="H153" s="1">
        <v>45922</v>
      </c>
      <c r="I153" t="str">
        <f t="shared" si="34"/>
        <v>1010</v>
      </c>
      <c r="J153" t="str">
        <f t="shared" si="35"/>
        <v>RECUPERO ORE ECCEDENTI</v>
      </c>
      <c r="K153" t="str">
        <f>""</f>
        <v/>
      </c>
      <c r="L153">
        <v>7</v>
      </c>
      <c r="M153" t="str">
        <f>"0:07"</f>
        <v>0:07</v>
      </c>
      <c r="N153">
        <v>1</v>
      </c>
      <c r="O153">
        <v>7</v>
      </c>
      <c r="P153" t="str">
        <f>"0:07"</f>
        <v>0:07</v>
      </c>
      <c r="Q153">
        <v>1</v>
      </c>
      <c r="R153" t="str">
        <f>""</f>
        <v/>
      </c>
      <c r="S153" t="str">
        <f>""</f>
        <v/>
      </c>
      <c r="V153" t="str">
        <f>""</f>
        <v/>
      </c>
      <c r="X153" t="str">
        <f>""</f>
        <v/>
      </c>
      <c r="Y153" t="str">
        <f>""</f>
        <v/>
      </c>
    </row>
    <row r="154" spans="1:25" x14ac:dyDescent="0.25">
      <c r="A154">
        <v>1345</v>
      </c>
      <c r="B154" t="str">
        <f t="shared" si="36"/>
        <v>CHELI</v>
      </c>
      <c r="C154" t="str">
        <f t="shared" si="37"/>
        <v>ELENA</v>
      </c>
      <c r="D154" s="1">
        <v>45919</v>
      </c>
      <c r="E154" s="1">
        <v>45919</v>
      </c>
      <c r="F154">
        <v>100</v>
      </c>
      <c r="G154" s="1">
        <v>45919</v>
      </c>
      <c r="H154" s="1">
        <v>45919</v>
      </c>
      <c r="I154" t="str">
        <f t="shared" si="34"/>
        <v>1010</v>
      </c>
      <c r="J154" t="str">
        <f t="shared" si="35"/>
        <v>RECUPERO ORE ECCEDENTI</v>
      </c>
      <c r="K154" t="str">
        <f>""</f>
        <v/>
      </c>
      <c r="L154">
        <v>4</v>
      </c>
      <c r="M154" t="str">
        <f>"0:04"</f>
        <v>0:04</v>
      </c>
      <c r="N154">
        <v>1</v>
      </c>
      <c r="O154">
        <v>4</v>
      </c>
      <c r="P154" t="str">
        <f>"0:04"</f>
        <v>0:04</v>
      </c>
      <c r="Q154">
        <v>1</v>
      </c>
      <c r="R154" t="str">
        <f>""</f>
        <v/>
      </c>
      <c r="S154" t="str">
        <f>""</f>
        <v/>
      </c>
      <c r="V154" t="str">
        <f>""</f>
        <v/>
      </c>
      <c r="X154" t="str">
        <f>""</f>
        <v/>
      </c>
      <c r="Y154" t="str">
        <f>""</f>
        <v/>
      </c>
    </row>
    <row r="155" spans="1:25" x14ac:dyDescent="0.25">
      <c r="A155">
        <v>1345</v>
      </c>
      <c r="B155" t="str">
        <f t="shared" si="36"/>
        <v>CHELI</v>
      </c>
      <c r="C155" t="str">
        <f t="shared" si="37"/>
        <v>ELENA</v>
      </c>
      <c r="D155" s="1">
        <v>45918</v>
      </c>
      <c r="E155" s="1">
        <v>45918</v>
      </c>
      <c r="F155">
        <v>100</v>
      </c>
      <c r="G155" s="1">
        <v>45918</v>
      </c>
      <c r="H155" s="1">
        <v>45918</v>
      </c>
      <c r="I155" t="str">
        <f t="shared" si="34"/>
        <v>1010</v>
      </c>
      <c r="J155" t="str">
        <f t="shared" si="35"/>
        <v>RECUPERO ORE ECCEDENTI</v>
      </c>
      <c r="K155" t="str">
        <f>""</f>
        <v/>
      </c>
      <c r="L155">
        <v>4</v>
      </c>
      <c r="M155" t="str">
        <f>"0:04"</f>
        <v>0:04</v>
      </c>
      <c r="N155">
        <v>1</v>
      </c>
      <c r="O155">
        <v>4</v>
      </c>
      <c r="P155" t="str">
        <f>"0:04"</f>
        <v>0:04</v>
      </c>
      <c r="Q155">
        <v>1</v>
      </c>
      <c r="R155" t="str">
        <f>""</f>
        <v/>
      </c>
      <c r="S155" t="str">
        <f>""</f>
        <v/>
      </c>
      <c r="V155" t="str">
        <f>""</f>
        <v/>
      </c>
      <c r="X155" t="str">
        <f>""</f>
        <v/>
      </c>
      <c r="Y155" t="str">
        <f>""</f>
        <v/>
      </c>
    </row>
    <row r="156" spans="1:25" x14ac:dyDescent="0.25">
      <c r="A156">
        <v>1345</v>
      </c>
      <c r="B156" t="str">
        <f t="shared" si="36"/>
        <v>CHELI</v>
      </c>
      <c r="C156" t="str">
        <f t="shared" si="37"/>
        <v>ELENA</v>
      </c>
      <c r="D156" s="1">
        <v>45917</v>
      </c>
      <c r="E156" s="1">
        <v>45917</v>
      </c>
      <c r="F156">
        <v>100</v>
      </c>
      <c r="G156" s="1">
        <v>45917</v>
      </c>
      <c r="H156" s="1">
        <v>45917</v>
      </c>
      <c r="I156" t="str">
        <f t="shared" si="34"/>
        <v>1010</v>
      </c>
      <c r="J156" t="str">
        <f t="shared" si="35"/>
        <v>RECUPERO ORE ECCEDENTI</v>
      </c>
      <c r="K156" t="str">
        <f>""</f>
        <v/>
      </c>
      <c r="L156">
        <v>8</v>
      </c>
      <c r="M156" t="str">
        <f>"0:08"</f>
        <v>0:08</v>
      </c>
      <c r="N156">
        <v>1</v>
      </c>
      <c r="O156">
        <v>8</v>
      </c>
      <c r="P156" t="str">
        <f>"0:08"</f>
        <v>0:08</v>
      </c>
      <c r="Q156">
        <v>1</v>
      </c>
      <c r="R156" t="str">
        <f>""</f>
        <v/>
      </c>
      <c r="S156" t="str">
        <f>""</f>
        <v/>
      </c>
      <c r="V156" t="str">
        <f>""</f>
        <v/>
      </c>
      <c r="X156" t="str">
        <f>""</f>
        <v/>
      </c>
      <c r="Y156" t="str">
        <f>""</f>
        <v/>
      </c>
    </row>
    <row r="157" spans="1:25" x14ac:dyDescent="0.25">
      <c r="A157">
        <v>1345</v>
      </c>
      <c r="B157" t="str">
        <f t="shared" si="36"/>
        <v>CHELI</v>
      </c>
      <c r="C157" t="str">
        <f t="shared" si="37"/>
        <v>ELENA</v>
      </c>
      <c r="D157" s="1">
        <v>45916</v>
      </c>
      <c r="E157" s="1">
        <v>45916</v>
      </c>
      <c r="F157">
        <v>100</v>
      </c>
      <c r="G157" s="1">
        <v>45916</v>
      </c>
      <c r="H157" s="1">
        <v>45916</v>
      </c>
      <c r="I157" t="str">
        <f t="shared" si="34"/>
        <v>1010</v>
      </c>
      <c r="J157" t="str">
        <f t="shared" si="35"/>
        <v>RECUPERO ORE ECCEDENTI</v>
      </c>
      <c r="K157" t="str">
        <f>""</f>
        <v/>
      </c>
      <c r="L157">
        <v>3</v>
      </c>
      <c r="M157" t="str">
        <f>"0:03"</f>
        <v>0:03</v>
      </c>
      <c r="N157">
        <v>1</v>
      </c>
      <c r="O157">
        <v>3</v>
      </c>
      <c r="P157" t="str">
        <f>"0:03"</f>
        <v>0:03</v>
      </c>
      <c r="Q157">
        <v>1</v>
      </c>
      <c r="R157" t="str">
        <f>""</f>
        <v/>
      </c>
      <c r="S157" t="str">
        <f>""</f>
        <v/>
      </c>
      <c r="V157" t="str">
        <f>""</f>
        <v/>
      </c>
      <c r="X157" t="str">
        <f>""</f>
        <v/>
      </c>
      <c r="Y157" t="str">
        <f>""</f>
        <v/>
      </c>
    </row>
    <row r="158" spans="1:25" x14ac:dyDescent="0.25">
      <c r="A158">
        <v>1345</v>
      </c>
      <c r="B158" t="str">
        <f t="shared" si="36"/>
        <v>CHELI</v>
      </c>
      <c r="C158" t="str">
        <f t="shared" si="37"/>
        <v>ELENA</v>
      </c>
      <c r="D158" s="1">
        <v>45915</v>
      </c>
      <c r="E158" s="1">
        <v>45915</v>
      </c>
      <c r="F158">
        <v>100</v>
      </c>
      <c r="G158" s="1">
        <v>45915</v>
      </c>
      <c r="H158" s="1">
        <v>45915</v>
      </c>
      <c r="I158" t="str">
        <f>"1000"</f>
        <v>1000</v>
      </c>
      <c r="J158" t="str">
        <f>"FERIE"</f>
        <v>FERIE</v>
      </c>
      <c r="K158" t="str">
        <f>""</f>
        <v/>
      </c>
      <c r="L158">
        <v>0</v>
      </c>
      <c r="M158" t="str">
        <f>"0:00"</f>
        <v>0:00</v>
      </c>
      <c r="N158">
        <v>1</v>
      </c>
      <c r="O158">
        <v>0</v>
      </c>
      <c r="P158" t="str">
        <f>"0:00"</f>
        <v>0:00</v>
      </c>
      <c r="Q158">
        <v>1</v>
      </c>
      <c r="R158" t="str">
        <f>""</f>
        <v/>
      </c>
      <c r="S158" t="str">
        <f>""</f>
        <v/>
      </c>
      <c r="V158" t="str">
        <f>""</f>
        <v/>
      </c>
      <c r="X158" t="str">
        <f>""</f>
        <v/>
      </c>
      <c r="Y158" t="str">
        <f>""</f>
        <v/>
      </c>
    </row>
    <row r="159" spans="1:25" x14ac:dyDescent="0.25">
      <c r="A159">
        <v>1345</v>
      </c>
      <c r="B159" t="str">
        <f t="shared" si="36"/>
        <v>CHELI</v>
      </c>
      <c r="C159" t="str">
        <f t="shared" si="37"/>
        <v>ELENA</v>
      </c>
      <c r="D159" s="1">
        <v>45912</v>
      </c>
      <c r="E159" s="1">
        <v>45912</v>
      </c>
      <c r="F159">
        <v>100</v>
      </c>
      <c r="G159" s="1">
        <v>45912</v>
      </c>
      <c r="H159" s="1">
        <v>45912</v>
      </c>
      <c r="I159" t="str">
        <f>"1010"</f>
        <v>1010</v>
      </c>
      <c r="J159" t="str">
        <f>"RECUPERO ORE ECCEDENTI"</f>
        <v>RECUPERO ORE ECCEDENTI</v>
      </c>
      <c r="K159" t="str">
        <f>""</f>
        <v/>
      </c>
      <c r="L159">
        <v>3</v>
      </c>
      <c r="M159" t="str">
        <f>"0:03"</f>
        <v>0:03</v>
      </c>
      <c r="N159">
        <v>1</v>
      </c>
      <c r="O159">
        <v>3</v>
      </c>
      <c r="P159" t="str">
        <f>"0:03"</f>
        <v>0:03</v>
      </c>
      <c r="Q159">
        <v>1</v>
      </c>
      <c r="R159" t="str">
        <f>""</f>
        <v/>
      </c>
      <c r="S159" t="str">
        <f>""</f>
        <v/>
      </c>
      <c r="V159" t="str">
        <f>""</f>
        <v/>
      </c>
      <c r="X159" t="str">
        <f>""</f>
        <v/>
      </c>
      <c r="Y159" t="str">
        <f>""</f>
        <v/>
      </c>
    </row>
    <row r="160" spans="1:25" x14ac:dyDescent="0.25">
      <c r="A160">
        <v>1345</v>
      </c>
      <c r="B160" t="str">
        <f t="shared" si="36"/>
        <v>CHELI</v>
      </c>
      <c r="C160" t="str">
        <f t="shared" si="37"/>
        <v>ELENA</v>
      </c>
      <c r="D160" s="1">
        <v>45911</v>
      </c>
      <c r="E160" s="1">
        <v>45911</v>
      </c>
      <c r="F160">
        <v>100</v>
      </c>
      <c r="G160" s="1">
        <v>45911</v>
      </c>
      <c r="H160" s="1">
        <v>45911</v>
      </c>
      <c r="I160" t="str">
        <f>"5061"</f>
        <v>5061</v>
      </c>
      <c r="J160" t="str">
        <f>"PERMESSO BREVE (36H.)"</f>
        <v>PERMESSO BREVE (36H.)</v>
      </c>
      <c r="K160" t="str">
        <f>""</f>
        <v/>
      </c>
      <c r="L160">
        <v>1</v>
      </c>
      <c r="M160" t="str">
        <f>"0:01"</f>
        <v>0:01</v>
      </c>
      <c r="N160">
        <v>1</v>
      </c>
      <c r="O160">
        <v>1</v>
      </c>
      <c r="P160" t="str">
        <f>"0:01"</f>
        <v>0:01</v>
      </c>
      <c r="Q160">
        <v>1</v>
      </c>
      <c r="R160" t="str">
        <f>""</f>
        <v/>
      </c>
      <c r="S160" t="str">
        <f>""</f>
        <v/>
      </c>
      <c r="V160" t="str">
        <f>""</f>
        <v/>
      </c>
      <c r="X160" t="str">
        <f>""</f>
        <v/>
      </c>
      <c r="Y160" t="str">
        <f>""</f>
        <v/>
      </c>
    </row>
    <row r="161" spans="1:25" x14ac:dyDescent="0.25">
      <c r="A161">
        <v>1345</v>
      </c>
      <c r="B161" t="str">
        <f t="shared" si="36"/>
        <v>CHELI</v>
      </c>
      <c r="C161" t="str">
        <f t="shared" si="37"/>
        <v>ELENA</v>
      </c>
      <c r="D161" s="1">
        <v>45911</v>
      </c>
      <c r="E161" s="1">
        <v>45911</v>
      </c>
      <c r="F161">
        <v>100</v>
      </c>
      <c r="G161" s="1">
        <v>45911</v>
      </c>
      <c r="H161" s="1">
        <v>45911</v>
      </c>
      <c r="I161" t="str">
        <f>"3006"</f>
        <v>3006</v>
      </c>
      <c r="J161" t="str">
        <f>"PERM. RETRIBUITO PER MOTIVI PERSONALI/FAMIGLIARI ORE"</f>
        <v>PERM. RETRIBUITO PER MOTIVI PERSONALI/FAMIGLIARI ORE</v>
      </c>
      <c r="K161" t="str">
        <f>""</f>
        <v/>
      </c>
      <c r="L161">
        <v>120</v>
      </c>
      <c r="M161" t="str">
        <f>"2:00"</f>
        <v>2:00</v>
      </c>
      <c r="N161">
        <v>1</v>
      </c>
      <c r="O161">
        <v>120</v>
      </c>
      <c r="P161" t="str">
        <f>"2:00"</f>
        <v>2:00</v>
      </c>
      <c r="Q161">
        <v>1</v>
      </c>
      <c r="R161" t="str">
        <f>""</f>
        <v/>
      </c>
      <c r="S161" t="str">
        <f>""</f>
        <v/>
      </c>
      <c r="V161" t="str">
        <f>""</f>
        <v/>
      </c>
      <c r="X161" t="str">
        <f>""</f>
        <v/>
      </c>
      <c r="Y161" t="str">
        <f>""</f>
        <v/>
      </c>
    </row>
    <row r="162" spans="1:25" x14ac:dyDescent="0.25">
      <c r="A162">
        <v>1345</v>
      </c>
      <c r="B162" t="str">
        <f t="shared" si="36"/>
        <v>CHELI</v>
      </c>
      <c r="C162" t="str">
        <f t="shared" si="37"/>
        <v>ELENA</v>
      </c>
      <c r="D162" s="1">
        <v>45909</v>
      </c>
      <c r="E162" s="1">
        <v>45909</v>
      </c>
      <c r="F162">
        <v>100</v>
      </c>
      <c r="G162" s="1">
        <v>45909</v>
      </c>
      <c r="H162" s="1">
        <v>45909</v>
      </c>
      <c r="I162" t="str">
        <f>"1010"</f>
        <v>1010</v>
      </c>
      <c r="J162" t="str">
        <f>"RECUPERO ORE ECCEDENTI"</f>
        <v>RECUPERO ORE ECCEDENTI</v>
      </c>
      <c r="K162" t="str">
        <f>""</f>
        <v/>
      </c>
      <c r="L162">
        <v>31</v>
      </c>
      <c r="M162" t="str">
        <f>"0:31"</f>
        <v>0:31</v>
      </c>
      <c r="N162">
        <v>1</v>
      </c>
      <c r="O162">
        <v>31</v>
      </c>
      <c r="P162" t="str">
        <f>"0:31"</f>
        <v>0:31</v>
      </c>
      <c r="Q162">
        <v>1</v>
      </c>
      <c r="R162" t="str">
        <f>""</f>
        <v/>
      </c>
      <c r="S162" t="str">
        <f>""</f>
        <v/>
      </c>
      <c r="V162" t="str">
        <f>""</f>
        <v/>
      </c>
      <c r="X162" t="str">
        <f>""</f>
        <v/>
      </c>
      <c r="Y162" t="str">
        <f>""</f>
        <v/>
      </c>
    </row>
    <row r="163" spans="1:25" x14ac:dyDescent="0.25">
      <c r="A163">
        <v>1345</v>
      </c>
      <c r="B163" t="str">
        <f t="shared" si="36"/>
        <v>CHELI</v>
      </c>
      <c r="C163" t="str">
        <f t="shared" si="37"/>
        <v>ELENA</v>
      </c>
      <c r="D163" s="1">
        <v>45904</v>
      </c>
      <c r="E163" s="1">
        <v>45904</v>
      </c>
      <c r="F163">
        <v>100</v>
      </c>
      <c r="G163" s="1">
        <v>45904</v>
      </c>
      <c r="H163" s="1">
        <v>45904</v>
      </c>
      <c r="I163" t="str">
        <f>"1010"</f>
        <v>1010</v>
      </c>
      <c r="J163" t="str">
        <f>"RECUPERO ORE ECCEDENTI"</f>
        <v>RECUPERO ORE ECCEDENTI</v>
      </c>
      <c r="K163" t="str">
        <f>""</f>
        <v/>
      </c>
      <c r="L163">
        <v>1</v>
      </c>
      <c r="M163" t="str">
        <f>"0:01"</f>
        <v>0:01</v>
      </c>
      <c r="N163">
        <v>1</v>
      </c>
      <c r="O163">
        <v>1</v>
      </c>
      <c r="P163" t="str">
        <f>"0:01"</f>
        <v>0:01</v>
      </c>
      <c r="Q163">
        <v>1</v>
      </c>
      <c r="R163" t="str">
        <f>""</f>
        <v/>
      </c>
      <c r="S163" t="str">
        <f>""</f>
        <v/>
      </c>
      <c r="V163" t="str">
        <f>""</f>
        <v/>
      </c>
      <c r="X163" t="str">
        <f>""</f>
        <v/>
      </c>
      <c r="Y163" t="str">
        <f>""</f>
        <v/>
      </c>
    </row>
    <row r="164" spans="1:25" x14ac:dyDescent="0.25">
      <c r="A164">
        <v>1345</v>
      </c>
      <c r="B164" t="str">
        <f t="shared" si="36"/>
        <v>CHELI</v>
      </c>
      <c r="C164" t="str">
        <f t="shared" si="37"/>
        <v>ELENA</v>
      </c>
      <c r="D164" s="1">
        <v>45895</v>
      </c>
      <c r="E164" s="1">
        <v>45895</v>
      </c>
      <c r="F164">
        <v>100</v>
      </c>
      <c r="G164" s="1">
        <v>45895</v>
      </c>
      <c r="H164" s="1">
        <v>45895</v>
      </c>
      <c r="I164" t="str">
        <f>"1010"</f>
        <v>1010</v>
      </c>
      <c r="J164" t="str">
        <f>"RECUPERO ORE ECCEDENTI"</f>
        <v>RECUPERO ORE ECCEDENTI</v>
      </c>
      <c r="K164" t="str">
        <f>""</f>
        <v/>
      </c>
      <c r="L164">
        <v>1</v>
      </c>
      <c r="M164" t="str">
        <f>"0:01"</f>
        <v>0:01</v>
      </c>
      <c r="N164">
        <v>1</v>
      </c>
      <c r="O164">
        <v>1</v>
      </c>
      <c r="P164" t="str">
        <f>"0:01"</f>
        <v>0:01</v>
      </c>
      <c r="Q164">
        <v>1</v>
      </c>
      <c r="R164" t="str">
        <f>""</f>
        <v/>
      </c>
      <c r="S164" t="str">
        <f>""</f>
        <v/>
      </c>
      <c r="V164" t="str">
        <f>""</f>
        <v/>
      </c>
      <c r="X164" t="str">
        <f>""</f>
        <v/>
      </c>
      <c r="Y164" t="str">
        <f>""</f>
        <v/>
      </c>
    </row>
    <row r="165" spans="1:25" x14ac:dyDescent="0.25">
      <c r="A165">
        <v>1345</v>
      </c>
      <c r="B165" t="str">
        <f t="shared" si="36"/>
        <v>CHELI</v>
      </c>
      <c r="C165" t="str">
        <f t="shared" si="37"/>
        <v>ELENA</v>
      </c>
      <c r="D165" s="1">
        <v>45889</v>
      </c>
      <c r="E165" s="1">
        <v>45889</v>
      </c>
      <c r="F165">
        <v>100</v>
      </c>
      <c r="G165" s="1">
        <v>45889</v>
      </c>
      <c r="H165" s="1">
        <v>45889</v>
      </c>
      <c r="I165" t="str">
        <f>"1000"</f>
        <v>1000</v>
      </c>
      <c r="J165" t="str">
        <f>"FERIE"</f>
        <v>FERIE</v>
      </c>
      <c r="K165" t="str">
        <f>""</f>
        <v/>
      </c>
      <c r="L165">
        <v>0</v>
      </c>
      <c r="M165" t="str">
        <f>"0:00"</f>
        <v>0:00</v>
      </c>
      <c r="N165">
        <v>1</v>
      </c>
      <c r="O165">
        <v>0</v>
      </c>
      <c r="P165" t="str">
        <f>"0:00"</f>
        <v>0:00</v>
      </c>
      <c r="Q165">
        <v>1</v>
      </c>
      <c r="R165" t="str">
        <f>""</f>
        <v/>
      </c>
      <c r="S165" t="str">
        <f>""</f>
        <v/>
      </c>
      <c r="V165" t="str">
        <f>""</f>
        <v/>
      </c>
      <c r="X165" t="str">
        <f>""</f>
        <v/>
      </c>
      <c r="Y165" t="str">
        <f>""</f>
        <v/>
      </c>
    </row>
    <row r="166" spans="1:25" x14ac:dyDescent="0.25">
      <c r="A166">
        <v>1345</v>
      </c>
      <c r="B166" t="str">
        <f t="shared" si="36"/>
        <v>CHELI</v>
      </c>
      <c r="C166" t="str">
        <f t="shared" si="37"/>
        <v>ELENA</v>
      </c>
      <c r="D166" s="1">
        <v>45883</v>
      </c>
      <c r="E166" s="1">
        <v>45883</v>
      </c>
      <c r="F166">
        <v>100</v>
      </c>
      <c r="G166" s="1">
        <v>45883</v>
      </c>
      <c r="H166" s="1">
        <v>45883</v>
      </c>
      <c r="I166" t="str">
        <f>"1010"</f>
        <v>1010</v>
      </c>
      <c r="J166" t="str">
        <f>"RECUPERO ORE ECCEDENTI"</f>
        <v>RECUPERO ORE ECCEDENTI</v>
      </c>
      <c r="K166" t="str">
        <f>""</f>
        <v/>
      </c>
      <c r="L166">
        <v>1</v>
      </c>
      <c r="M166" t="str">
        <f>"0:01"</f>
        <v>0:01</v>
      </c>
      <c r="N166">
        <v>1</v>
      </c>
      <c r="O166">
        <v>1</v>
      </c>
      <c r="P166" t="str">
        <f>"0:01"</f>
        <v>0:01</v>
      </c>
      <c r="Q166">
        <v>1</v>
      </c>
      <c r="R166" t="str">
        <f>""</f>
        <v/>
      </c>
      <c r="S166" t="str">
        <f>""</f>
        <v/>
      </c>
      <c r="V166" t="str">
        <f>""</f>
        <v/>
      </c>
      <c r="X166" t="str">
        <f>""</f>
        <v/>
      </c>
      <c r="Y166" t="str">
        <f>""</f>
        <v/>
      </c>
    </row>
    <row r="167" spans="1:25" x14ac:dyDescent="0.25">
      <c r="A167">
        <v>1345</v>
      </c>
      <c r="B167" t="str">
        <f t="shared" si="36"/>
        <v>CHELI</v>
      </c>
      <c r="C167" t="str">
        <f t="shared" si="37"/>
        <v>ELENA</v>
      </c>
      <c r="D167" s="1">
        <v>45882</v>
      </c>
      <c r="E167" s="1">
        <v>45882</v>
      </c>
      <c r="F167">
        <v>100</v>
      </c>
      <c r="G167" s="1">
        <v>45882</v>
      </c>
      <c r="H167" s="1">
        <v>45882</v>
      </c>
      <c r="I167" t="str">
        <f>"1010"</f>
        <v>1010</v>
      </c>
      <c r="J167" t="str">
        <f>"RECUPERO ORE ECCEDENTI"</f>
        <v>RECUPERO ORE ECCEDENTI</v>
      </c>
      <c r="K167" t="str">
        <f>""</f>
        <v/>
      </c>
      <c r="L167">
        <v>8</v>
      </c>
      <c r="M167" t="str">
        <f>"0:08"</f>
        <v>0:08</v>
      </c>
      <c r="N167">
        <v>1</v>
      </c>
      <c r="O167">
        <v>8</v>
      </c>
      <c r="P167" t="str">
        <f>"0:08"</f>
        <v>0:08</v>
      </c>
      <c r="Q167">
        <v>1</v>
      </c>
      <c r="R167" t="str">
        <f>""</f>
        <v/>
      </c>
      <c r="S167" t="str">
        <f>""</f>
        <v/>
      </c>
      <c r="V167" t="str">
        <f>""</f>
        <v/>
      </c>
      <c r="X167" t="str">
        <f>""</f>
        <v/>
      </c>
      <c r="Y167" t="str">
        <f>""</f>
        <v/>
      </c>
    </row>
    <row r="168" spans="1:25" x14ac:dyDescent="0.25">
      <c r="A168">
        <v>1345</v>
      </c>
      <c r="B168" t="str">
        <f t="shared" si="36"/>
        <v>CHELI</v>
      </c>
      <c r="C168" t="str">
        <f t="shared" si="37"/>
        <v>ELENA</v>
      </c>
      <c r="D168" s="1">
        <v>45861</v>
      </c>
      <c r="E168" s="1">
        <v>45877</v>
      </c>
      <c r="F168">
        <v>100</v>
      </c>
      <c r="G168" s="1">
        <v>45861</v>
      </c>
      <c r="H168" s="1">
        <v>45877</v>
      </c>
      <c r="I168" t="str">
        <f>"1000"</f>
        <v>1000</v>
      </c>
      <c r="J168" t="str">
        <f>"FERIE"</f>
        <v>FERIE</v>
      </c>
      <c r="K168" t="str">
        <f>""</f>
        <v/>
      </c>
      <c r="L168">
        <v>0</v>
      </c>
      <c r="M168" t="str">
        <f>"0:00"</f>
        <v>0:00</v>
      </c>
      <c r="N168">
        <v>13</v>
      </c>
      <c r="O168">
        <v>0</v>
      </c>
      <c r="P168" t="str">
        <f>"0:00"</f>
        <v>0:00</v>
      </c>
      <c r="Q168">
        <v>13</v>
      </c>
      <c r="R168" t="str">
        <f>""</f>
        <v/>
      </c>
      <c r="S168" t="str">
        <f>""</f>
        <v/>
      </c>
      <c r="V168" t="str">
        <f>""</f>
        <v/>
      </c>
      <c r="X168" t="str">
        <f>""</f>
        <v/>
      </c>
      <c r="Y168" t="str">
        <f>""</f>
        <v/>
      </c>
    </row>
    <row r="169" spans="1:25" x14ac:dyDescent="0.25">
      <c r="A169">
        <v>1345</v>
      </c>
      <c r="B169" t="str">
        <f t="shared" si="36"/>
        <v>CHELI</v>
      </c>
      <c r="C169" t="str">
        <f t="shared" si="37"/>
        <v>ELENA</v>
      </c>
      <c r="D169" s="1">
        <v>45860</v>
      </c>
      <c r="E169" s="1">
        <v>45860</v>
      </c>
      <c r="F169">
        <v>100</v>
      </c>
      <c r="G169" s="1">
        <v>45860</v>
      </c>
      <c r="H169" s="1">
        <v>45860</v>
      </c>
      <c r="I169" t="str">
        <f>"1010"</f>
        <v>1010</v>
      </c>
      <c r="J169" t="str">
        <f>"RECUPERO ORE ECCEDENTI"</f>
        <v>RECUPERO ORE ECCEDENTI</v>
      </c>
      <c r="K169" t="str">
        <f>""</f>
        <v/>
      </c>
      <c r="L169">
        <v>60</v>
      </c>
      <c r="M169" t="str">
        <f>"1:00"</f>
        <v>1:00</v>
      </c>
      <c r="N169">
        <v>1</v>
      </c>
      <c r="O169">
        <v>60</v>
      </c>
      <c r="P169" t="str">
        <f>"1:00"</f>
        <v>1:00</v>
      </c>
      <c r="Q169">
        <v>1</v>
      </c>
      <c r="R169" t="str">
        <f>""</f>
        <v/>
      </c>
      <c r="S169" t="str">
        <f>""</f>
        <v/>
      </c>
      <c r="V169" t="str">
        <f>""</f>
        <v/>
      </c>
      <c r="X169" t="str">
        <f>""</f>
        <v/>
      </c>
      <c r="Y169" t="str">
        <f>""</f>
        <v/>
      </c>
    </row>
    <row r="170" spans="1:25" x14ac:dyDescent="0.25">
      <c r="A170">
        <v>1346</v>
      </c>
      <c r="B170" t="str">
        <f>"MARRONCINI"</f>
        <v>MARRONCINI</v>
      </c>
      <c r="C170" t="str">
        <f>"SARA"</f>
        <v>SARA</v>
      </c>
      <c r="D170" s="1">
        <v>45658</v>
      </c>
      <c r="E170" s="1">
        <v>46022</v>
      </c>
      <c r="F170">
        <v>100</v>
      </c>
      <c r="G170" s="1">
        <v>45658</v>
      </c>
      <c r="H170" s="1">
        <v>46022</v>
      </c>
      <c r="I170" t="str">
        <f>"4509"</f>
        <v>4509</v>
      </c>
      <c r="J170" t="str">
        <f>"COMANDO AD ALTRO ENTE - RETRIBUITO (SOLO DESCR.)"</f>
        <v>COMANDO AD ALTRO ENTE - RETRIBUITO (SOLO DESCR.)</v>
      </c>
      <c r="K170" t="str">
        <f>""</f>
        <v/>
      </c>
      <c r="L170">
        <v>0</v>
      </c>
      <c r="M170" t="str">
        <f>"0:00"</f>
        <v>0:00</v>
      </c>
      <c r="N170">
        <v>365</v>
      </c>
      <c r="O170">
        <v>0</v>
      </c>
      <c r="P170" t="str">
        <f>"0:00"</f>
        <v>0:00</v>
      </c>
      <c r="Q170">
        <v>92</v>
      </c>
      <c r="R170" t="str">
        <f>""</f>
        <v/>
      </c>
      <c r="S170" t="str">
        <f>""</f>
        <v/>
      </c>
      <c r="V170" t="str">
        <f>""</f>
        <v/>
      </c>
      <c r="X170" t="str">
        <f>""</f>
        <v/>
      </c>
      <c r="Y170" t="str">
        <f>""</f>
        <v/>
      </c>
    </row>
    <row r="171" spans="1:25" x14ac:dyDescent="0.25">
      <c r="A171">
        <v>2000</v>
      </c>
      <c r="B171" t="str">
        <f t="shared" ref="B171:B195" si="38">"PULITI"</f>
        <v>PULITI</v>
      </c>
      <c r="C171" t="str">
        <f t="shared" ref="C171:C195" si="39">"STEFANIA"</f>
        <v>STEFANIA</v>
      </c>
      <c r="D171" s="1">
        <v>45930</v>
      </c>
      <c r="E171" s="1">
        <v>45930</v>
      </c>
      <c r="F171">
        <v>100</v>
      </c>
      <c r="G171" s="1">
        <v>45930</v>
      </c>
      <c r="H171" s="1">
        <v>45930</v>
      </c>
      <c r="I171" t="str">
        <f>"3006"</f>
        <v>3006</v>
      </c>
      <c r="J171" t="str">
        <f>"PERM. RETRIBUITO PER MOTIVI PERSONALI/FAMIGLIARI ORE"</f>
        <v>PERM. RETRIBUITO PER MOTIVI PERSONALI/FAMIGLIARI ORE</v>
      </c>
      <c r="K171" t="str">
        <f>""</f>
        <v/>
      </c>
      <c r="L171">
        <v>75</v>
      </c>
      <c r="M171" t="str">
        <f>"1:15"</f>
        <v>1:15</v>
      </c>
      <c r="N171">
        <v>1</v>
      </c>
      <c r="O171">
        <v>75</v>
      </c>
      <c r="P171" t="str">
        <f>"1:15"</f>
        <v>1:15</v>
      </c>
      <c r="Q171">
        <v>1</v>
      </c>
      <c r="R171" t="str">
        <f>""</f>
        <v/>
      </c>
      <c r="S171" t="str">
        <f>""</f>
        <v/>
      </c>
      <c r="V171" t="str">
        <f>""</f>
        <v/>
      </c>
      <c r="X171" t="str">
        <f>""</f>
        <v/>
      </c>
      <c r="Y171" t="str">
        <f>""</f>
        <v/>
      </c>
    </row>
    <row r="172" spans="1:25" x14ac:dyDescent="0.25">
      <c r="A172">
        <v>2000</v>
      </c>
      <c r="B172" t="str">
        <f t="shared" si="38"/>
        <v>PULITI</v>
      </c>
      <c r="C172" t="str">
        <f t="shared" si="39"/>
        <v>STEFANIA</v>
      </c>
      <c r="D172" s="1">
        <v>45924</v>
      </c>
      <c r="E172" s="1">
        <v>45924</v>
      </c>
      <c r="F172">
        <v>100</v>
      </c>
      <c r="G172" s="1">
        <v>45924</v>
      </c>
      <c r="H172" s="1">
        <v>45924</v>
      </c>
      <c r="I172" t="str">
        <f>"3006"</f>
        <v>3006</v>
      </c>
      <c r="J172" t="str">
        <f>"PERM. RETRIBUITO PER MOTIVI PERSONALI/FAMIGLIARI ORE"</f>
        <v>PERM. RETRIBUITO PER MOTIVI PERSONALI/FAMIGLIARI ORE</v>
      </c>
      <c r="K172" t="str">
        <f>""</f>
        <v/>
      </c>
      <c r="L172">
        <v>120</v>
      </c>
      <c r="M172" t="str">
        <f>"2:00"</f>
        <v>2:00</v>
      </c>
      <c r="N172">
        <v>1</v>
      </c>
      <c r="O172">
        <v>120</v>
      </c>
      <c r="P172" t="str">
        <f>"2:00"</f>
        <v>2:00</v>
      </c>
      <c r="Q172">
        <v>1</v>
      </c>
      <c r="R172" t="str">
        <f>""</f>
        <v/>
      </c>
      <c r="S172" t="str">
        <f>""</f>
        <v/>
      </c>
      <c r="V172" t="str">
        <f>""</f>
        <v/>
      </c>
      <c r="X172" t="str">
        <f>""</f>
        <v/>
      </c>
      <c r="Y172" t="str">
        <f>""</f>
        <v/>
      </c>
    </row>
    <row r="173" spans="1:25" x14ac:dyDescent="0.25">
      <c r="A173">
        <v>2000</v>
      </c>
      <c r="B173" t="str">
        <f t="shared" si="38"/>
        <v>PULITI</v>
      </c>
      <c r="C173" t="str">
        <f t="shared" si="39"/>
        <v>STEFANIA</v>
      </c>
      <c r="D173" s="1">
        <v>45911</v>
      </c>
      <c r="E173" s="1">
        <v>45911</v>
      </c>
      <c r="F173">
        <v>100</v>
      </c>
      <c r="G173" s="1">
        <v>45911</v>
      </c>
      <c r="H173" s="1">
        <v>45911</v>
      </c>
      <c r="I173" t="str">
        <f>"5027"</f>
        <v>5027</v>
      </c>
      <c r="J173" t="str">
        <f>"SMART WORKING"</f>
        <v>SMART WORKING</v>
      </c>
      <c r="K173" t="str">
        <f>""</f>
        <v/>
      </c>
      <c r="L173">
        <v>0</v>
      </c>
      <c r="M173" t="str">
        <f>"0:00"</f>
        <v>0:00</v>
      </c>
      <c r="N173">
        <v>1</v>
      </c>
      <c r="O173">
        <v>0</v>
      </c>
      <c r="P173" t="str">
        <f>"0:00"</f>
        <v>0:00</v>
      </c>
      <c r="Q173">
        <v>1</v>
      </c>
      <c r="R173" t="str">
        <f>""</f>
        <v/>
      </c>
      <c r="S173" t="str">
        <f>""</f>
        <v/>
      </c>
      <c r="V173" t="str">
        <f>""</f>
        <v/>
      </c>
      <c r="X173" t="str">
        <f>""</f>
        <v/>
      </c>
      <c r="Y173" t="str">
        <f>""</f>
        <v/>
      </c>
    </row>
    <row r="174" spans="1:25" x14ac:dyDescent="0.25">
      <c r="A174">
        <v>2000</v>
      </c>
      <c r="B174" t="str">
        <f t="shared" si="38"/>
        <v>PULITI</v>
      </c>
      <c r="C174" t="str">
        <f t="shared" si="39"/>
        <v>STEFANIA</v>
      </c>
      <c r="D174" s="1">
        <v>45909</v>
      </c>
      <c r="E174" s="1">
        <v>45909</v>
      </c>
      <c r="F174">
        <v>100</v>
      </c>
      <c r="G174" s="1">
        <v>45909</v>
      </c>
      <c r="H174" s="1">
        <v>45909</v>
      </c>
      <c r="I174" t="str">
        <f>"5027"</f>
        <v>5027</v>
      </c>
      <c r="J174" t="str">
        <f>"SMART WORKING"</f>
        <v>SMART WORKING</v>
      </c>
      <c r="K174" t="str">
        <f>""</f>
        <v/>
      </c>
      <c r="L174">
        <v>0</v>
      </c>
      <c r="M174" t="str">
        <f>"0:00"</f>
        <v>0:00</v>
      </c>
      <c r="N174">
        <v>1</v>
      </c>
      <c r="O174">
        <v>0</v>
      </c>
      <c r="P174" t="str">
        <f>"0:00"</f>
        <v>0:00</v>
      </c>
      <c r="Q174">
        <v>1</v>
      </c>
      <c r="R174" t="str">
        <f>""</f>
        <v/>
      </c>
      <c r="S174" t="str">
        <f>""</f>
        <v/>
      </c>
      <c r="V174" t="str">
        <f>""</f>
        <v/>
      </c>
      <c r="X174" t="str">
        <f>""</f>
        <v/>
      </c>
      <c r="Y174" t="str">
        <f>""</f>
        <v/>
      </c>
    </row>
    <row r="175" spans="1:25" x14ac:dyDescent="0.25">
      <c r="A175">
        <v>2000</v>
      </c>
      <c r="B175" t="str">
        <f t="shared" si="38"/>
        <v>PULITI</v>
      </c>
      <c r="C175" t="str">
        <f t="shared" si="39"/>
        <v>STEFANIA</v>
      </c>
      <c r="D175" s="1">
        <v>45904</v>
      </c>
      <c r="E175" s="1">
        <v>45904</v>
      </c>
      <c r="F175">
        <v>100</v>
      </c>
      <c r="G175" s="1">
        <v>45904</v>
      </c>
      <c r="H175" s="1">
        <v>45904</v>
      </c>
      <c r="I175" t="str">
        <f>"5027"</f>
        <v>5027</v>
      </c>
      <c r="J175" t="str">
        <f>"SMART WORKING"</f>
        <v>SMART WORKING</v>
      </c>
      <c r="K175" t="str">
        <f>""</f>
        <v/>
      </c>
      <c r="L175">
        <v>0</v>
      </c>
      <c r="M175" t="str">
        <f>"0:00"</f>
        <v>0:00</v>
      </c>
      <c r="N175">
        <v>1</v>
      </c>
      <c r="O175">
        <v>0</v>
      </c>
      <c r="P175" t="str">
        <f>"0:00"</f>
        <v>0:00</v>
      </c>
      <c r="Q175">
        <v>1</v>
      </c>
      <c r="R175" t="str">
        <f>""</f>
        <v/>
      </c>
      <c r="S175" t="str">
        <f>""</f>
        <v/>
      </c>
      <c r="V175" t="str">
        <f>""</f>
        <v/>
      </c>
      <c r="X175" t="str">
        <f>""</f>
        <v/>
      </c>
      <c r="Y175" t="str">
        <f>""</f>
        <v/>
      </c>
    </row>
    <row r="176" spans="1:25" x14ac:dyDescent="0.25">
      <c r="A176">
        <v>2000</v>
      </c>
      <c r="B176" t="str">
        <f t="shared" si="38"/>
        <v>PULITI</v>
      </c>
      <c r="C176" t="str">
        <f t="shared" si="39"/>
        <v>STEFANIA</v>
      </c>
      <c r="D176" s="1">
        <v>45902</v>
      </c>
      <c r="E176" s="1">
        <v>45902</v>
      </c>
      <c r="F176">
        <v>100</v>
      </c>
      <c r="G176" s="1">
        <v>45902</v>
      </c>
      <c r="H176" s="1">
        <v>45902</v>
      </c>
      <c r="I176" t="str">
        <f>"5027"</f>
        <v>5027</v>
      </c>
      <c r="J176" t="str">
        <f>"SMART WORKING"</f>
        <v>SMART WORKING</v>
      </c>
      <c r="K176" t="str">
        <f>""</f>
        <v/>
      </c>
      <c r="L176">
        <v>0</v>
      </c>
      <c r="M176" t="str">
        <f>"0:00"</f>
        <v>0:00</v>
      </c>
      <c r="N176">
        <v>1</v>
      </c>
      <c r="O176">
        <v>0</v>
      </c>
      <c r="P176" t="str">
        <f>"0:00"</f>
        <v>0:00</v>
      </c>
      <c r="Q176">
        <v>1</v>
      </c>
      <c r="R176" t="str">
        <f>""</f>
        <v/>
      </c>
      <c r="S176" t="str">
        <f>""</f>
        <v/>
      </c>
      <c r="V176" t="str">
        <f>""</f>
        <v/>
      </c>
      <c r="X176" t="str">
        <f>""</f>
        <v/>
      </c>
      <c r="Y176" t="str">
        <f>""</f>
        <v/>
      </c>
    </row>
    <row r="177" spans="1:25" x14ac:dyDescent="0.25">
      <c r="A177">
        <v>2000</v>
      </c>
      <c r="B177" t="str">
        <f t="shared" si="38"/>
        <v>PULITI</v>
      </c>
      <c r="C177" t="str">
        <f t="shared" si="39"/>
        <v>STEFANIA</v>
      </c>
      <c r="D177" s="1">
        <v>45887</v>
      </c>
      <c r="E177" s="1">
        <v>45901</v>
      </c>
      <c r="F177">
        <v>100</v>
      </c>
      <c r="G177" s="1">
        <v>45887</v>
      </c>
      <c r="H177" s="1">
        <v>45901</v>
      </c>
      <c r="I177" t="str">
        <f>"1000"</f>
        <v>1000</v>
      </c>
      <c r="J177" t="str">
        <f>"FERIE"</f>
        <v>FERIE</v>
      </c>
      <c r="K177" t="str">
        <f>""</f>
        <v/>
      </c>
      <c r="L177">
        <v>0</v>
      </c>
      <c r="M177" t="str">
        <f>"0:00"</f>
        <v>0:00</v>
      </c>
      <c r="N177">
        <v>11</v>
      </c>
      <c r="O177">
        <v>0</v>
      </c>
      <c r="P177" t="str">
        <f>"0:00"</f>
        <v>0:00</v>
      </c>
      <c r="Q177">
        <v>11</v>
      </c>
      <c r="R177" t="str">
        <f>""</f>
        <v/>
      </c>
      <c r="S177" t="str">
        <f>""</f>
        <v/>
      </c>
      <c r="V177" t="str">
        <f>""</f>
        <v/>
      </c>
      <c r="X177" t="str">
        <f>""</f>
        <v/>
      </c>
      <c r="Y177" t="str">
        <f>""</f>
        <v/>
      </c>
    </row>
    <row r="178" spans="1:25" x14ac:dyDescent="0.25">
      <c r="A178">
        <v>2000</v>
      </c>
      <c r="B178" t="str">
        <f t="shared" si="38"/>
        <v>PULITI</v>
      </c>
      <c r="C178" t="str">
        <f t="shared" si="39"/>
        <v>STEFANIA</v>
      </c>
      <c r="D178" s="1">
        <v>45883</v>
      </c>
      <c r="E178" s="1">
        <v>45883</v>
      </c>
      <c r="F178">
        <v>100</v>
      </c>
      <c r="G178" s="1">
        <v>45883</v>
      </c>
      <c r="H178" s="1">
        <v>45883</v>
      </c>
      <c r="I178" t="str">
        <f>"1010"</f>
        <v>1010</v>
      </c>
      <c r="J178" t="str">
        <f>"RECUPERO ORE ECCEDENTI"</f>
        <v>RECUPERO ORE ECCEDENTI</v>
      </c>
      <c r="K178" t="str">
        <f>""</f>
        <v/>
      </c>
      <c r="L178">
        <v>180</v>
      </c>
      <c r="M178" t="str">
        <f>"3:00"</f>
        <v>3:00</v>
      </c>
      <c r="N178">
        <v>1</v>
      </c>
      <c r="O178">
        <v>180</v>
      </c>
      <c r="P178" t="str">
        <f>"3:00"</f>
        <v>3:00</v>
      </c>
      <c r="Q178">
        <v>1</v>
      </c>
      <c r="R178" t="str">
        <f>""</f>
        <v/>
      </c>
      <c r="S178" t="str">
        <f>""</f>
        <v/>
      </c>
      <c r="V178" t="str">
        <f>""</f>
        <v/>
      </c>
      <c r="X178" t="str">
        <f>""</f>
        <v/>
      </c>
      <c r="Y178" t="str">
        <f>""</f>
        <v/>
      </c>
    </row>
    <row r="179" spans="1:25" x14ac:dyDescent="0.25">
      <c r="A179">
        <v>2000</v>
      </c>
      <c r="B179" t="str">
        <f t="shared" si="38"/>
        <v>PULITI</v>
      </c>
      <c r="C179" t="str">
        <f t="shared" si="39"/>
        <v>STEFANIA</v>
      </c>
      <c r="D179" s="1">
        <v>45883</v>
      </c>
      <c r="E179" s="1">
        <v>45883</v>
      </c>
      <c r="F179">
        <v>100</v>
      </c>
      <c r="G179" s="1">
        <v>45883</v>
      </c>
      <c r="H179" s="1">
        <v>45883</v>
      </c>
      <c r="I179" t="str">
        <f>"5027"</f>
        <v>5027</v>
      </c>
      <c r="J179" t="str">
        <f>"SMART WORKING"</f>
        <v>SMART WORKING</v>
      </c>
      <c r="K179" t="str">
        <f>""</f>
        <v/>
      </c>
      <c r="L179">
        <v>0</v>
      </c>
      <c r="M179" t="str">
        <f>"0:00"</f>
        <v>0:00</v>
      </c>
      <c r="N179">
        <v>1</v>
      </c>
      <c r="O179">
        <v>0</v>
      </c>
      <c r="P179" t="str">
        <f>"0:00"</f>
        <v>0:00</v>
      </c>
      <c r="Q179">
        <v>1</v>
      </c>
      <c r="R179" t="str">
        <f>""</f>
        <v/>
      </c>
      <c r="S179" t="str">
        <f>""</f>
        <v/>
      </c>
      <c r="V179" t="str">
        <f>""</f>
        <v/>
      </c>
      <c r="X179" t="str">
        <f>""</f>
        <v/>
      </c>
      <c r="Y179" t="str">
        <f>""</f>
        <v/>
      </c>
    </row>
    <row r="180" spans="1:25" x14ac:dyDescent="0.25">
      <c r="A180">
        <v>2000</v>
      </c>
      <c r="B180" t="str">
        <f t="shared" si="38"/>
        <v>PULITI</v>
      </c>
      <c r="C180" t="str">
        <f t="shared" si="39"/>
        <v>STEFANIA</v>
      </c>
      <c r="D180" s="1">
        <v>45881</v>
      </c>
      <c r="E180" s="1">
        <v>45881</v>
      </c>
      <c r="F180">
        <v>100</v>
      </c>
      <c r="G180" s="1">
        <v>45881</v>
      </c>
      <c r="H180" s="1">
        <v>45881</v>
      </c>
      <c r="I180" t="str">
        <f>"5027"</f>
        <v>5027</v>
      </c>
      <c r="J180" t="str">
        <f>"SMART WORKING"</f>
        <v>SMART WORKING</v>
      </c>
      <c r="K180" t="str">
        <f>""</f>
        <v/>
      </c>
      <c r="L180">
        <v>0</v>
      </c>
      <c r="M180" t="str">
        <f>"0:00"</f>
        <v>0:00</v>
      </c>
      <c r="N180">
        <v>1</v>
      </c>
      <c r="O180">
        <v>0</v>
      </c>
      <c r="P180" t="str">
        <f>"0:00"</f>
        <v>0:00</v>
      </c>
      <c r="Q180">
        <v>1</v>
      </c>
      <c r="R180" t="str">
        <f>""</f>
        <v/>
      </c>
      <c r="S180" t="str">
        <f>""</f>
        <v/>
      </c>
      <c r="V180" t="str">
        <f>""</f>
        <v/>
      </c>
      <c r="X180" t="str">
        <f>""</f>
        <v/>
      </c>
      <c r="Y180" t="str">
        <f>""</f>
        <v/>
      </c>
    </row>
    <row r="181" spans="1:25" x14ac:dyDescent="0.25">
      <c r="A181">
        <v>2000</v>
      </c>
      <c r="B181" t="str">
        <f t="shared" si="38"/>
        <v>PULITI</v>
      </c>
      <c r="C181" t="str">
        <f t="shared" si="39"/>
        <v>STEFANIA</v>
      </c>
      <c r="D181" s="1">
        <v>45876</v>
      </c>
      <c r="E181" s="1">
        <v>45876</v>
      </c>
      <c r="F181">
        <v>100</v>
      </c>
      <c r="G181" s="1">
        <v>45876</v>
      </c>
      <c r="H181" s="1">
        <v>45876</v>
      </c>
      <c r="I181" t="str">
        <f>"5027"</f>
        <v>5027</v>
      </c>
      <c r="J181" t="str">
        <f>"SMART WORKING"</f>
        <v>SMART WORKING</v>
      </c>
      <c r="K181" t="str">
        <f>""</f>
        <v/>
      </c>
      <c r="L181">
        <v>0</v>
      </c>
      <c r="M181" t="str">
        <f>"0:00"</f>
        <v>0:00</v>
      </c>
      <c r="N181">
        <v>1</v>
      </c>
      <c r="O181">
        <v>0</v>
      </c>
      <c r="P181" t="str">
        <f>"0:00"</f>
        <v>0:00</v>
      </c>
      <c r="Q181">
        <v>1</v>
      </c>
      <c r="R181" t="str">
        <f>""</f>
        <v/>
      </c>
      <c r="S181" t="str">
        <f>""</f>
        <v/>
      </c>
      <c r="V181" t="str">
        <f>""</f>
        <v/>
      </c>
      <c r="X181" t="str">
        <f>""</f>
        <v/>
      </c>
      <c r="Y181" t="str">
        <f>""</f>
        <v/>
      </c>
    </row>
    <row r="182" spans="1:25" x14ac:dyDescent="0.25">
      <c r="A182">
        <v>2000</v>
      </c>
      <c r="B182" t="str">
        <f t="shared" si="38"/>
        <v>PULITI</v>
      </c>
      <c r="C182" t="str">
        <f t="shared" si="39"/>
        <v>STEFANIA</v>
      </c>
      <c r="D182" s="1">
        <v>45874</v>
      </c>
      <c r="E182" s="1">
        <v>45874</v>
      </c>
      <c r="F182">
        <v>100</v>
      </c>
      <c r="G182" s="1">
        <v>45874</v>
      </c>
      <c r="H182" s="1">
        <v>45874</v>
      </c>
      <c r="I182" t="str">
        <f>"5027"</f>
        <v>5027</v>
      </c>
      <c r="J182" t="str">
        <f>"SMART WORKING"</f>
        <v>SMART WORKING</v>
      </c>
      <c r="K182" t="str">
        <f>""</f>
        <v/>
      </c>
      <c r="L182">
        <v>0</v>
      </c>
      <c r="M182" t="str">
        <f>"0:00"</f>
        <v>0:00</v>
      </c>
      <c r="N182">
        <v>1</v>
      </c>
      <c r="O182">
        <v>0</v>
      </c>
      <c r="P182" t="str">
        <f>"0:00"</f>
        <v>0:00</v>
      </c>
      <c r="Q182">
        <v>1</v>
      </c>
      <c r="R182" t="str">
        <f>""</f>
        <v/>
      </c>
      <c r="S182" t="str">
        <f>""</f>
        <v/>
      </c>
      <c r="V182" t="str">
        <f>""</f>
        <v/>
      </c>
      <c r="X182" t="str">
        <f>""</f>
        <v/>
      </c>
      <c r="Y182" t="str">
        <f>""</f>
        <v/>
      </c>
    </row>
    <row r="183" spans="1:25" x14ac:dyDescent="0.25">
      <c r="A183">
        <v>2000</v>
      </c>
      <c r="B183" t="str">
        <f t="shared" si="38"/>
        <v>PULITI</v>
      </c>
      <c r="C183" t="str">
        <f t="shared" si="39"/>
        <v>STEFANIA</v>
      </c>
      <c r="D183" s="1">
        <v>45869</v>
      </c>
      <c r="E183" s="1">
        <v>45869</v>
      </c>
      <c r="F183">
        <v>100</v>
      </c>
      <c r="G183" s="1">
        <v>45869</v>
      </c>
      <c r="H183" s="1">
        <v>45869</v>
      </c>
      <c r="I183" t="str">
        <f>"5027"</f>
        <v>5027</v>
      </c>
      <c r="J183" t="str">
        <f>"SMART WORKING"</f>
        <v>SMART WORKING</v>
      </c>
      <c r="K183" t="str">
        <f>""</f>
        <v/>
      </c>
      <c r="L183">
        <v>0</v>
      </c>
      <c r="M183" t="str">
        <f>"0:00"</f>
        <v>0:00</v>
      </c>
      <c r="N183">
        <v>1</v>
      </c>
      <c r="O183">
        <v>0</v>
      </c>
      <c r="P183" t="str">
        <f>"0:00"</f>
        <v>0:00</v>
      </c>
      <c r="Q183">
        <v>1</v>
      </c>
      <c r="R183" t="str">
        <f>""</f>
        <v/>
      </c>
      <c r="S183" t="str">
        <f>""</f>
        <v/>
      </c>
      <c r="V183" t="str">
        <f>""</f>
        <v/>
      </c>
      <c r="X183" t="str">
        <f>""</f>
        <v/>
      </c>
      <c r="Y183" t="str">
        <f>""</f>
        <v/>
      </c>
    </row>
    <row r="184" spans="1:25" x14ac:dyDescent="0.25">
      <c r="A184">
        <v>2000</v>
      </c>
      <c r="B184" t="str">
        <f t="shared" si="38"/>
        <v>PULITI</v>
      </c>
      <c r="C184" t="str">
        <f t="shared" si="39"/>
        <v>STEFANIA</v>
      </c>
      <c r="D184" s="1">
        <v>45868</v>
      </c>
      <c r="E184" s="1">
        <v>45868</v>
      </c>
      <c r="F184">
        <v>100</v>
      </c>
      <c r="G184" s="1">
        <v>45868</v>
      </c>
      <c r="H184" s="1">
        <v>45868</v>
      </c>
      <c r="I184" t="str">
        <f>"3010"</f>
        <v>3010</v>
      </c>
      <c r="J184" t="str">
        <f>"PERM. RETRIBUITO VISITE,TERAPIE ART. 35 AD ORE"</f>
        <v>PERM. RETRIBUITO VISITE,TERAPIE ART. 35 AD ORE</v>
      </c>
      <c r="K184" t="str">
        <f>""</f>
        <v/>
      </c>
      <c r="L184">
        <v>93</v>
      </c>
      <c r="M184" t="str">
        <f>"1:33"</f>
        <v>1:33</v>
      </c>
      <c r="N184">
        <v>1</v>
      </c>
      <c r="O184">
        <v>93</v>
      </c>
      <c r="P184" t="str">
        <f>"1:33"</f>
        <v>1:33</v>
      </c>
      <c r="Q184">
        <v>1</v>
      </c>
      <c r="R184" t="str">
        <f>""</f>
        <v/>
      </c>
      <c r="S184" t="str">
        <f>""</f>
        <v/>
      </c>
      <c r="V184" t="str">
        <f>""</f>
        <v/>
      </c>
      <c r="X184" t="str">
        <f>""</f>
        <v/>
      </c>
      <c r="Y184" t="str">
        <f>""</f>
        <v/>
      </c>
    </row>
    <row r="185" spans="1:25" x14ac:dyDescent="0.25">
      <c r="A185">
        <v>2000</v>
      </c>
      <c r="B185" t="str">
        <f t="shared" si="38"/>
        <v>PULITI</v>
      </c>
      <c r="C185" t="str">
        <f t="shared" si="39"/>
        <v>STEFANIA</v>
      </c>
      <c r="D185" s="1">
        <v>45867</v>
      </c>
      <c r="E185" s="1">
        <v>45867</v>
      </c>
      <c r="F185">
        <v>100</v>
      </c>
      <c r="G185" s="1">
        <v>45867</v>
      </c>
      <c r="H185" s="1">
        <v>45867</v>
      </c>
      <c r="I185" t="str">
        <f>"5027"</f>
        <v>5027</v>
      </c>
      <c r="J185" t="str">
        <f>"SMART WORKING"</f>
        <v>SMART WORKING</v>
      </c>
      <c r="K185" t="str">
        <f>""</f>
        <v/>
      </c>
      <c r="L185">
        <v>0</v>
      </c>
      <c r="M185" t="str">
        <f>"0:00"</f>
        <v>0:00</v>
      </c>
      <c r="N185">
        <v>1</v>
      </c>
      <c r="O185">
        <v>0</v>
      </c>
      <c r="P185" t="str">
        <f>"0:00"</f>
        <v>0:00</v>
      </c>
      <c r="Q185">
        <v>1</v>
      </c>
      <c r="R185" t="str">
        <f>""</f>
        <v/>
      </c>
      <c r="S185" t="str">
        <f>""</f>
        <v/>
      </c>
      <c r="V185" t="str">
        <f>""</f>
        <v/>
      </c>
      <c r="X185" t="str">
        <f>""</f>
        <v/>
      </c>
      <c r="Y185" t="str">
        <f>""</f>
        <v/>
      </c>
    </row>
    <row r="186" spans="1:25" x14ac:dyDescent="0.25">
      <c r="A186">
        <v>2000</v>
      </c>
      <c r="B186" t="str">
        <f t="shared" si="38"/>
        <v>PULITI</v>
      </c>
      <c r="C186" t="str">
        <f t="shared" si="39"/>
        <v>STEFANIA</v>
      </c>
      <c r="D186" s="1">
        <v>45862</v>
      </c>
      <c r="E186" s="1">
        <v>45863</v>
      </c>
      <c r="F186">
        <v>100</v>
      </c>
      <c r="G186" s="1">
        <v>45862</v>
      </c>
      <c r="H186" s="1">
        <v>45863</v>
      </c>
      <c r="I186" t="str">
        <f>"1000"</f>
        <v>1000</v>
      </c>
      <c r="J186" t="str">
        <f>"FERIE"</f>
        <v>FERIE</v>
      </c>
      <c r="K186" t="str">
        <f>""</f>
        <v/>
      </c>
      <c r="L186">
        <v>0</v>
      </c>
      <c r="M186" t="str">
        <f>"0:00"</f>
        <v>0:00</v>
      </c>
      <c r="N186">
        <v>2</v>
      </c>
      <c r="O186">
        <v>0</v>
      </c>
      <c r="P186" t="str">
        <f>"0:00"</f>
        <v>0:00</v>
      </c>
      <c r="Q186">
        <v>2</v>
      </c>
      <c r="R186" t="str">
        <f>""</f>
        <v/>
      </c>
      <c r="S186" t="str">
        <f>""</f>
        <v/>
      </c>
      <c r="V186" t="str">
        <f>""</f>
        <v/>
      </c>
      <c r="X186" t="str">
        <f>""</f>
        <v/>
      </c>
      <c r="Y186" t="str">
        <f>""</f>
        <v/>
      </c>
    </row>
    <row r="187" spans="1:25" x14ac:dyDescent="0.25">
      <c r="A187">
        <v>2000</v>
      </c>
      <c r="B187" t="str">
        <f t="shared" si="38"/>
        <v>PULITI</v>
      </c>
      <c r="C187" t="str">
        <f t="shared" si="39"/>
        <v>STEFANIA</v>
      </c>
      <c r="D187" s="1">
        <v>45860</v>
      </c>
      <c r="E187" s="1">
        <v>45860</v>
      </c>
      <c r="F187">
        <v>100</v>
      </c>
      <c r="G187" s="1">
        <v>45860</v>
      </c>
      <c r="H187" s="1">
        <v>45860</v>
      </c>
      <c r="I187" t="str">
        <f>"5027"</f>
        <v>5027</v>
      </c>
      <c r="J187" t="str">
        <f>"SMART WORKING"</f>
        <v>SMART WORKING</v>
      </c>
      <c r="K187" t="str">
        <f>""</f>
        <v/>
      </c>
      <c r="L187">
        <v>0</v>
      </c>
      <c r="M187" t="str">
        <f>"0:00"</f>
        <v>0:00</v>
      </c>
      <c r="N187">
        <v>1</v>
      </c>
      <c r="O187">
        <v>0</v>
      </c>
      <c r="P187" t="str">
        <f>"0:00"</f>
        <v>0:00</v>
      </c>
      <c r="Q187">
        <v>1</v>
      </c>
      <c r="R187" t="str">
        <f>""</f>
        <v/>
      </c>
      <c r="S187" t="str">
        <f>""</f>
        <v/>
      </c>
      <c r="V187" t="str">
        <f>""</f>
        <v/>
      </c>
      <c r="X187" t="str">
        <f>""</f>
        <v/>
      </c>
      <c r="Y187" t="str">
        <f>""</f>
        <v/>
      </c>
    </row>
    <row r="188" spans="1:25" x14ac:dyDescent="0.25">
      <c r="A188">
        <v>2000</v>
      </c>
      <c r="B188" t="str">
        <f t="shared" si="38"/>
        <v>PULITI</v>
      </c>
      <c r="C188" t="str">
        <f t="shared" si="39"/>
        <v>STEFANIA</v>
      </c>
      <c r="D188" s="1">
        <v>45856</v>
      </c>
      <c r="E188" s="1">
        <v>45856</v>
      </c>
      <c r="F188">
        <v>100</v>
      </c>
      <c r="G188" s="1">
        <v>45856</v>
      </c>
      <c r="H188" s="1">
        <v>45856</v>
      </c>
      <c r="I188" t="str">
        <f>"1013"</f>
        <v>1013</v>
      </c>
      <c r="J188" t="str">
        <f>"RECUPERO ORE ECCEDENTI AL MESE PREC."</f>
        <v>RECUPERO ORE ECCEDENTI AL MESE PREC.</v>
      </c>
      <c r="K188" t="str">
        <f>""</f>
        <v/>
      </c>
      <c r="L188">
        <v>120</v>
      </c>
      <c r="M188" t="str">
        <f>"2:00"</f>
        <v>2:00</v>
      </c>
      <c r="N188">
        <v>1</v>
      </c>
      <c r="O188">
        <v>120</v>
      </c>
      <c r="P188" t="str">
        <f>"2:00"</f>
        <v>2:00</v>
      </c>
      <c r="Q188">
        <v>1</v>
      </c>
      <c r="R188" t="str">
        <f>""</f>
        <v/>
      </c>
      <c r="S188" t="str">
        <f>""</f>
        <v/>
      </c>
      <c r="V188" t="str">
        <f>""</f>
        <v/>
      </c>
      <c r="X188" t="str">
        <f>""</f>
        <v/>
      </c>
      <c r="Y188" t="str">
        <f>""</f>
        <v/>
      </c>
    </row>
    <row r="189" spans="1:25" x14ac:dyDescent="0.25">
      <c r="A189">
        <v>2000</v>
      </c>
      <c r="B189" t="str">
        <f t="shared" si="38"/>
        <v>PULITI</v>
      </c>
      <c r="C189" t="str">
        <f t="shared" si="39"/>
        <v>STEFANIA</v>
      </c>
      <c r="D189" s="1">
        <v>45855</v>
      </c>
      <c r="E189" s="1">
        <v>45855</v>
      </c>
      <c r="F189">
        <v>100</v>
      </c>
      <c r="G189" s="1">
        <v>45855</v>
      </c>
      <c r="H189" s="1">
        <v>45855</v>
      </c>
      <c r="I189" t="str">
        <f>"5027"</f>
        <v>5027</v>
      </c>
      <c r="J189" t="str">
        <f>"SMART WORKING"</f>
        <v>SMART WORKING</v>
      </c>
      <c r="K189" t="str">
        <f>""</f>
        <v/>
      </c>
      <c r="L189">
        <v>0</v>
      </c>
      <c r="M189" t="str">
        <f>"0:00"</f>
        <v>0:00</v>
      </c>
      <c r="N189">
        <v>1</v>
      </c>
      <c r="O189">
        <v>0</v>
      </c>
      <c r="P189" t="str">
        <f>"0:00"</f>
        <v>0:00</v>
      </c>
      <c r="Q189">
        <v>1</v>
      </c>
      <c r="R189" t="str">
        <f>""</f>
        <v/>
      </c>
      <c r="S189" t="str">
        <f>""</f>
        <v/>
      </c>
      <c r="V189" t="str">
        <f>""</f>
        <v/>
      </c>
      <c r="X189" t="str">
        <f>""</f>
        <v/>
      </c>
      <c r="Y189" t="str">
        <f>""</f>
        <v/>
      </c>
    </row>
    <row r="190" spans="1:25" x14ac:dyDescent="0.25">
      <c r="A190">
        <v>2000</v>
      </c>
      <c r="B190" t="str">
        <f t="shared" si="38"/>
        <v>PULITI</v>
      </c>
      <c r="C190" t="str">
        <f t="shared" si="39"/>
        <v>STEFANIA</v>
      </c>
      <c r="D190" s="1">
        <v>45853</v>
      </c>
      <c r="E190" s="1">
        <v>45853</v>
      </c>
      <c r="F190">
        <v>100</v>
      </c>
      <c r="G190" s="1">
        <v>45853</v>
      </c>
      <c r="H190" s="1">
        <v>45853</v>
      </c>
      <c r="I190" t="str">
        <f>"5027"</f>
        <v>5027</v>
      </c>
      <c r="J190" t="str">
        <f>"SMART WORKING"</f>
        <v>SMART WORKING</v>
      </c>
      <c r="K190" t="str">
        <f>""</f>
        <v/>
      </c>
      <c r="L190">
        <v>0</v>
      </c>
      <c r="M190" t="str">
        <f>"0:00"</f>
        <v>0:00</v>
      </c>
      <c r="N190">
        <v>1</v>
      </c>
      <c r="O190">
        <v>0</v>
      </c>
      <c r="P190" t="str">
        <f>"0:00"</f>
        <v>0:00</v>
      </c>
      <c r="Q190">
        <v>1</v>
      </c>
      <c r="R190" t="str">
        <f>""</f>
        <v/>
      </c>
      <c r="S190" t="str">
        <f>""</f>
        <v/>
      </c>
      <c r="V190" t="str">
        <f>""</f>
        <v/>
      </c>
      <c r="X190" t="str">
        <f>""</f>
        <v/>
      </c>
      <c r="Y190" t="str">
        <f>""</f>
        <v/>
      </c>
    </row>
    <row r="191" spans="1:25" x14ac:dyDescent="0.25">
      <c r="A191">
        <v>2000</v>
      </c>
      <c r="B191" t="str">
        <f t="shared" si="38"/>
        <v>PULITI</v>
      </c>
      <c r="C191" t="str">
        <f t="shared" si="39"/>
        <v>STEFANIA</v>
      </c>
      <c r="D191" s="1">
        <v>45848</v>
      </c>
      <c r="E191" s="1">
        <v>45848</v>
      </c>
      <c r="F191">
        <v>100</v>
      </c>
      <c r="G191" s="1">
        <v>45848</v>
      </c>
      <c r="H191" s="1">
        <v>45848</v>
      </c>
      <c r="I191" t="str">
        <f>"5027"</f>
        <v>5027</v>
      </c>
      <c r="J191" t="str">
        <f>"SMART WORKING"</f>
        <v>SMART WORKING</v>
      </c>
      <c r="K191" t="str">
        <f>""</f>
        <v/>
      </c>
      <c r="L191">
        <v>0</v>
      </c>
      <c r="M191" t="str">
        <f>"0:00"</f>
        <v>0:00</v>
      </c>
      <c r="N191">
        <v>1</v>
      </c>
      <c r="O191">
        <v>0</v>
      </c>
      <c r="P191" t="str">
        <f>"0:00"</f>
        <v>0:00</v>
      </c>
      <c r="Q191">
        <v>1</v>
      </c>
      <c r="R191" t="str">
        <f>""</f>
        <v/>
      </c>
      <c r="S191" t="str">
        <f>""</f>
        <v/>
      </c>
      <c r="V191" t="str">
        <f>""</f>
        <v/>
      </c>
      <c r="X191" t="str">
        <f>""</f>
        <v/>
      </c>
      <c r="Y191" t="str">
        <f>""</f>
        <v/>
      </c>
    </row>
    <row r="192" spans="1:25" x14ac:dyDescent="0.25">
      <c r="A192">
        <v>2000</v>
      </c>
      <c r="B192" t="str">
        <f t="shared" si="38"/>
        <v>PULITI</v>
      </c>
      <c r="C192" t="str">
        <f t="shared" si="39"/>
        <v>STEFANIA</v>
      </c>
      <c r="D192" s="1">
        <v>45846</v>
      </c>
      <c r="E192" s="1">
        <v>45846</v>
      </c>
      <c r="F192">
        <v>100</v>
      </c>
      <c r="G192" s="1">
        <v>45846</v>
      </c>
      <c r="H192" s="1">
        <v>45846</v>
      </c>
      <c r="I192" t="str">
        <f>"2504"</f>
        <v>2504</v>
      </c>
      <c r="J192" t="str">
        <f>"L.104 RIDUZIONE ORARIA ASSISTENZA FAMILIARE"</f>
        <v>L.104 RIDUZIONE ORARIA ASSISTENZA FAMILIARE</v>
      </c>
      <c r="K192" t="str">
        <f>""</f>
        <v/>
      </c>
      <c r="L192">
        <v>60</v>
      </c>
      <c r="M192" t="str">
        <f>"1:00"</f>
        <v>1:00</v>
      </c>
      <c r="N192">
        <v>1</v>
      </c>
      <c r="O192">
        <v>60</v>
      </c>
      <c r="P192" t="str">
        <f>"1:00"</f>
        <v>1:00</v>
      </c>
      <c r="Q192">
        <v>1</v>
      </c>
      <c r="R192" t="str">
        <f>"PULITI"</f>
        <v>PULITI</v>
      </c>
      <c r="S192" t="str">
        <f>"GIOVANNA"</f>
        <v>GIOVANNA</v>
      </c>
      <c r="T192" s="1">
        <v>11819</v>
      </c>
      <c r="V192" t="str">
        <f>""</f>
        <v/>
      </c>
      <c r="X192" t="str">
        <f>""</f>
        <v/>
      </c>
      <c r="Y192" t="str">
        <f>""</f>
        <v/>
      </c>
    </row>
    <row r="193" spans="1:25" x14ac:dyDescent="0.25">
      <c r="A193">
        <v>2000</v>
      </c>
      <c r="B193" t="str">
        <f t="shared" si="38"/>
        <v>PULITI</v>
      </c>
      <c r="C193" t="str">
        <f t="shared" si="39"/>
        <v>STEFANIA</v>
      </c>
      <c r="D193" s="1">
        <v>45846</v>
      </c>
      <c r="E193" s="1">
        <v>45846</v>
      </c>
      <c r="F193">
        <v>100</v>
      </c>
      <c r="G193" s="1">
        <v>45846</v>
      </c>
      <c r="H193" s="1">
        <v>45846</v>
      </c>
      <c r="I193" t="str">
        <f>"5027"</f>
        <v>5027</v>
      </c>
      <c r="J193" t="str">
        <f>"SMART WORKING"</f>
        <v>SMART WORKING</v>
      </c>
      <c r="K193" t="str">
        <f>""</f>
        <v/>
      </c>
      <c r="L193">
        <v>0</v>
      </c>
      <c r="M193" t="str">
        <f>"0:00"</f>
        <v>0:00</v>
      </c>
      <c r="N193">
        <v>1</v>
      </c>
      <c r="O193">
        <v>0</v>
      </c>
      <c r="P193" t="str">
        <f>"0:00"</f>
        <v>0:00</v>
      </c>
      <c r="Q193">
        <v>1</v>
      </c>
      <c r="R193" t="str">
        <f>""</f>
        <v/>
      </c>
      <c r="S193" t="str">
        <f>""</f>
        <v/>
      </c>
      <c r="V193" t="str">
        <f>""</f>
        <v/>
      </c>
      <c r="X193" t="str">
        <f>""</f>
        <v/>
      </c>
      <c r="Y193" t="str">
        <f>""</f>
        <v/>
      </c>
    </row>
    <row r="194" spans="1:25" x14ac:dyDescent="0.25">
      <c r="A194">
        <v>2000</v>
      </c>
      <c r="B194" t="str">
        <f t="shared" si="38"/>
        <v>PULITI</v>
      </c>
      <c r="C194" t="str">
        <f t="shared" si="39"/>
        <v>STEFANIA</v>
      </c>
      <c r="D194" s="1">
        <v>45841</v>
      </c>
      <c r="E194" s="1">
        <v>45841</v>
      </c>
      <c r="F194">
        <v>100</v>
      </c>
      <c r="G194" s="1">
        <v>45841</v>
      </c>
      <c r="H194" s="1">
        <v>45841</v>
      </c>
      <c r="I194" t="str">
        <f>"5027"</f>
        <v>5027</v>
      </c>
      <c r="J194" t="str">
        <f>"SMART WORKING"</f>
        <v>SMART WORKING</v>
      </c>
      <c r="K194" t="str">
        <f>""</f>
        <v/>
      </c>
      <c r="L194">
        <v>0</v>
      </c>
      <c r="M194" t="str">
        <f>"0:00"</f>
        <v>0:00</v>
      </c>
      <c r="N194">
        <v>1</v>
      </c>
      <c r="O194">
        <v>0</v>
      </c>
      <c r="P194" t="str">
        <f>"0:00"</f>
        <v>0:00</v>
      </c>
      <c r="Q194">
        <v>1</v>
      </c>
      <c r="R194" t="str">
        <f>""</f>
        <v/>
      </c>
      <c r="S194" t="str">
        <f>""</f>
        <v/>
      </c>
      <c r="V194" t="str">
        <f>""</f>
        <v/>
      </c>
      <c r="X194" t="str">
        <f>""</f>
        <v/>
      </c>
      <c r="Y194" t="str">
        <f>""</f>
        <v/>
      </c>
    </row>
    <row r="195" spans="1:25" x14ac:dyDescent="0.25">
      <c r="A195">
        <v>2000</v>
      </c>
      <c r="B195" t="str">
        <f t="shared" si="38"/>
        <v>PULITI</v>
      </c>
      <c r="C195" t="str">
        <f t="shared" si="39"/>
        <v>STEFANIA</v>
      </c>
      <c r="D195" s="1">
        <v>45839</v>
      </c>
      <c r="E195" s="1">
        <v>45839</v>
      </c>
      <c r="F195">
        <v>100</v>
      </c>
      <c r="G195" s="1">
        <v>45839</v>
      </c>
      <c r="H195" s="1">
        <v>45839</v>
      </c>
      <c r="I195" t="str">
        <f>"5027"</f>
        <v>5027</v>
      </c>
      <c r="J195" t="str">
        <f>"SMART WORKING"</f>
        <v>SMART WORKING</v>
      </c>
      <c r="K195" t="str">
        <f>""</f>
        <v/>
      </c>
      <c r="L195">
        <v>0</v>
      </c>
      <c r="M195" t="str">
        <f>"0:00"</f>
        <v>0:00</v>
      </c>
      <c r="N195">
        <v>1</v>
      </c>
      <c r="O195">
        <v>0</v>
      </c>
      <c r="P195" t="str">
        <f>"0:00"</f>
        <v>0:00</v>
      </c>
      <c r="Q195">
        <v>1</v>
      </c>
      <c r="R195" t="str">
        <f>""</f>
        <v/>
      </c>
      <c r="S195" t="str">
        <f>""</f>
        <v/>
      </c>
      <c r="V195" t="str">
        <f>""</f>
        <v/>
      </c>
      <c r="X195" t="str">
        <f>""</f>
        <v/>
      </c>
      <c r="Y195" t="str">
        <f>""</f>
        <v/>
      </c>
    </row>
    <row r="196" spans="1:25" x14ac:dyDescent="0.25">
      <c r="A196">
        <v>10024</v>
      </c>
      <c r="B196" t="str">
        <f t="shared" ref="B196:B208" si="40">"AGLIETTI"</f>
        <v>AGLIETTI</v>
      </c>
      <c r="C196" t="str">
        <f t="shared" ref="C196:C208" si="41">"FILIPPO"</f>
        <v>FILIPPO</v>
      </c>
      <c r="D196" s="1">
        <v>45930</v>
      </c>
      <c r="E196" s="1">
        <v>45930</v>
      </c>
      <c r="F196">
        <v>100</v>
      </c>
      <c r="G196" s="1">
        <v>45930</v>
      </c>
      <c r="H196" s="1">
        <v>45930</v>
      </c>
      <c r="I196" t="str">
        <f>"1000"</f>
        <v>1000</v>
      </c>
      <c r="J196" t="str">
        <f>"FERIE"</f>
        <v>FERIE</v>
      </c>
      <c r="K196" t="str">
        <f>""</f>
        <v/>
      </c>
      <c r="L196">
        <v>0</v>
      </c>
      <c r="M196" t="str">
        <f>"0:00"</f>
        <v>0:00</v>
      </c>
      <c r="N196">
        <v>1</v>
      </c>
      <c r="O196">
        <v>0</v>
      </c>
      <c r="P196" t="str">
        <f>"0:00"</f>
        <v>0:00</v>
      </c>
      <c r="Q196">
        <v>1</v>
      </c>
      <c r="R196" t="str">
        <f>""</f>
        <v/>
      </c>
      <c r="S196" t="str">
        <f>""</f>
        <v/>
      </c>
      <c r="V196" t="str">
        <f>""</f>
        <v/>
      </c>
      <c r="X196" t="str">
        <f>""</f>
        <v/>
      </c>
      <c r="Y196" t="str">
        <f>""</f>
        <v/>
      </c>
    </row>
    <row r="197" spans="1:25" x14ac:dyDescent="0.25">
      <c r="A197">
        <v>10024</v>
      </c>
      <c r="B197" t="str">
        <f t="shared" si="40"/>
        <v>AGLIETTI</v>
      </c>
      <c r="C197" t="str">
        <f t="shared" si="41"/>
        <v>FILIPPO</v>
      </c>
      <c r="D197" s="1">
        <v>45919</v>
      </c>
      <c r="E197" s="1">
        <v>45919</v>
      </c>
      <c r="F197">
        <v>100</v>
      </c>
      <c r="G197" s="1">
        <v>45919</v>
      </c>
      <c r="H197" s="1">
        <v>45919</v>
      </c>
      <c r="I197" t="str">
        <f>"1010"</f>
        <v>1010</v>
      </c>
      <c r="J197" t="str">
        <f>"RECUPERO ORE ECCEDENTI"</f>
        <v>RECUPERO ORE ECCEDENTI</v>
      </c>
      <c r="K197" t="str">
        <f>""</f>
        <v/>
      </c>
      <c r="L197">
        <v>23</v>
      </c>
      <c r="M197" t="str">
        <f>"0:23"</f>
        <v>0:23</v>
      </c>
      <c r="N197">
        <v>1</v>
      </c>
      <c r="O197">
        <v>23</v>
      </c>
      <c r="P197" t="str">
        <f>"0:23"</f>
        <v>0:23</v>
      </c>
      <c r="Q197">
        <v>1</v>
      </c>
      <c r="R197" t="str">
        <f>""</f>
        <v/>
      </c>
      <c r="S197" t="str">
        <f>""</f>
        <v/>
      </c>
      <c r="V197" t="str">
        <f>""</f>
        <v/>
      </c>
      <c r="X197" t="str">
        <f>""</f>
        <v/>
      </c>
      <c r="Y197" t="str">
        <f>""</f>
        <v/>
      </c>
    </row>
    <row r="198" spans="1:25" x14ac:dyDescent="0.25">
      <c r="A198">
        <v>10024</v>
      </c>
      <c r="B198" t="str">
        <f t="shared" si="40"/>
        <v>AGLIETTI</v>
      </c>
      <c r="C198" t="str">
        <f t="shared" si="41"/>
        <v>FILIPPO</v>
      </c>
      <c r="D198" s="1">
        <v>45916</v>
      </c>
      <c r="E198" s="1">
        <v>45916</v>
      </c>
      <c r="F198">
        <v>100</v>
      </c>
      <c r="G198" s="1">
        <v>45916</v>
      </c>
      <c r="H198" s="1">
        <v>45916</v>
      </c>
      <c r="I198" t="str">
        <f>"1010"</f>
        <v>1010</v>
      </c>
      <c r="J198" t="str">
        <f>"RECUPERO ORE ECCEDENTI"</f>
        <v>RECUPERO ORE ECCEDENTI</v>
      </c>
      <c r="K198" t="str">
        <f>""</f>
        <v/>
      </c>
      <c r="L198">
        <v>4</v>
      </c>
      <c r="M198" t="str">
        <f>"0:04"</f>
        <v>0:04</v>
      </c>
      <c r="N198">
        <v>1</v>
      </c>
      <c r="O198">
        <v>4</v>
      </c>
      <c r="P198" t="str">
        <f>"0:04"</f>
        <v>0:04</v>
      </c>
      <c r="Q198">
        <v>1</v>
      </c>
      <c r="R198" t="str">
        <f>""</f>
        <v/>
      </c>
      <c r="S198" t="str">
        <f>""</f>
        <v/>
      </c>
      <c r="V198" t="str">
        <f>""</f>
        <v/>
      </c>
      <c r="X198" t="str">
        <f>""</f>
        <v/>
      </c>
      <c r="Y198" t="str">
        <f>""</f>
        <v/>
      </c>
    </row>
    <row r="199" spans="1:25" x14ac:dyDescent="0.25">
      <c r="A199">
        <v>10024</v>
      </c>
      <c r="B199" t="str">
        <f t="shared" si="40"/>
        <v>AGLIETTI</v>
      </c>
      <c r="C199" t="str">
        <f t="shared" si="41"/>
        <v>FILIPPO</v>
      </c>
      <c r="D199" s="1">
        <v>45912</v>
      </c>
      <c r="E199" s="1">
        <v>45912</v>
      </c>
      <c r="F199">
        <v>100</v>
      </c>
      <c r="G199" s="1">
        <v>45912</v>
      </c>
      <c r="H199" s="1">
        <v>45912</v>
      </c>
      <c r="I199" t="str">
        <f>"1000"</f>
        <v>1000</v>
      </c>
      <c r="J199" t="str">
        <f>"FERIE"</f>
        <v>FERIE</v>
      </c>
      <c r="K199" t="str">
        <f>""</f>
        <v/>
      </c>
      <c r="L199">
        <v>0</v>
      </c>
      <c r="M199" t="str">
        <f>"0:00"</f>
        <v>0:00</v>
      </c>
      <c r="N199">
        <v>1</v>
      </c>
      <c r="O199">
        <v>0</v>
      </c>
      <c r="P199" t="str">
        <f>"0:00"</f>
        <v>0:00</v>
      </c>
      <c r="Q199">
        <v>1</v>
      </c>
      <c r="R199" t="str">
        <f>""</f>
        <v/>
      </c>
      <c r="S199" t="str">
        <f>""</f>
        <v/>
      </c>
      <c r="V199" t="str">
        <f>""</f>
        <v/>
      </c>
      <c r="X199" t="str">
        <f>""</f>
        <v/>
      </c>
      <c r="Y199" t="str">
        <f>""</f>
        <v/>
      </c>
    </row>
    <row r="200" spans="1:25" x14ac:dyDescent="0.25">
      <c r="A200">
        <v>10024</v>
      </c>
      <c r="B200" t="str">
        <f t="shared" si="40"/>
        <v>AGLIETTI</v>
      </c>
      <c r="C200" t="str">
        <f t="shared" si="41"/>
        <v>FILIPPO</v>
      </c>
      <c r="D200" s="1">
        <v>45904</v>
      </c>
      <c r="E200" s="1">
        <v>45904</v>
      </c>
      <c r="F200">
        <v>100</v>
      </c>
      <c r="G200" s="1">
        <v>45904</v>
      </c>
      <c r="H200" s="1">
        <v>45904</v>
      </c>
      <c r="I200" t="str">
        <f>"1000"</f>
        <v>1000</v>
      </c>
      <c r="J200" t="str">
        <f>"FERIE"</f>
        <v>FERIE</v>
      </c>
      <c r="K200" t="str">
        <f>""</f>
        <v/>
      </c>
      <c r="L200">
        <v>0</v>
      </c>
      <c r="M200" t="str">
        <f>"0:00"</f>
        <v>0:00</v>
      </c>
      <c r="N200">
        <v>1</v>
      </c>
      <c r="O200">
        <v>0</v>
      </c>
      <c r="P200" t="str">
        <f>"0:00"</f>
        <v>0:00</v>
      </c>
      <c r="Q200">
        <v>1</v>
      </c>
      <c r="R200" t="str">
        <f>""</f>
        <v/>
      </c>
      <c r="S200" t="str">
        <f>""</f>
        <v/>
      </c>
      <c r="V200" t="str">
        <f>""</f>
        <v/>
      </c>
      <c r="X200" t="str">
        <f>""</f>
        <v/>
      </c>
      <c r="Y200" t="str">
        <f>""</f>
        <v/>
      </c>
    </row>
    <row r="201" spans="1:25" x14ac:dyDescent="0.25">
      <c r="A201">
        <v>10024</v>
      </c>
      <c r="B201" t="str">
        <f t="shared" si="40"/>
        <v>AGLIETTI</v>
      </c>
      <c r="C201" t="str">
        <f t="shared" si="41"/>
        <v>FILIPPO</v>
      </c>
      <c r="D201" s="1">
        <v>45897</v>
      </c>
      <c r="E201" s="1">
        <v>45897</v>
      </c>
      <c r="F201">
        <v>100</v>
      </c>
      <c r="G201" s="1">
        <v>45897</v>
      </c>
      <c r="H201" s="1">
        <v>45897</v>
      </c>
      <c r="I201" t="str">
        <f>"1010"</f>
        <v>1010</v>
      </c>
      <c r="J201" t="str">
        <f>"RECUPERO ORE ECCEDENTI"</f>
        <v>RECUPERO ORE ECCEDENTI</v>
      </c>
      <c r="K201" t="str">
        <f>""</f>
        <v/>
      </c>
      <c r="L201">
        <v>183</v>
      </c>
      <c r="M201" t="str">
        <f>"3:03"</f>
        <v>3:03</v>
      </c>
      <c r="N201">
        <v>1</v>
      </c>
      <c r="O201">
        <v>183</v>
      </c>
      <c r="P201" t="str">
        <f>"3:03"</f>
        <v>3:03</v>
      </c>
      <c r="Q201">
        <v>1</v>
      </c>
      <c r="R201" t="str">
        <f>""</f>
        <v/>
      </c>
      <c r="S201" t="str">
        <f>""</f>
        <v/>
      </c>
      <c r="V201" t="str">
        <f>""</f>
        <v/>
      </c>
      <c r="X201" t="str">
        <f>""</f>
        <v/>
      </c>
      <c r="Y201" t="str">
        <f>""</f>
        <v/>
      </c>
    </row>
    <row r="202" spans="1:25" x14ac:dyDescent="0.25">
      <c r="A202">
        <v>10024</v>
      </c>
      <c r="B202" t="str">
        <f t="shared" si="40"/>
        <v>AGLIETTI</v>
      </c>
      <c r="C202" t="str">
        <f t="shared" si="41"/>
        <v>FILIPPO</v>
      </c>
      <c r="D202" s="1">
        <v>45891</v>
      </c>
      <c r="E202" s="1">
        <v>45891</v>
      </c>
      <c r="F202">
        <v>100</v>
      </c>
      <c r="G202" s="1">
        <v>45891</v>
      </c>
      <c r="H202" s="1">
        <v>45891</v>
      </c>
      <c r="I202" t="str">
        <f>"1000"</f>
        <v>1000</v>
      </c>
      <c r="J202" t="str">
        <f>"FERIE"</f>
        <v>FERIE</v>
      </c>
      <c r="K202" t="str">
        <f>""</f>
        <v/>
      </c>
      <c r="L202">
        <v>0</v>
      </c>
      <c r="M202" t="str">
        <f>"0:00"</f>
        <v>0:00</v>
      </c>
      <c r="N202">
        <v>1</v>
      </c>
      <c r="O202">
        <v>0</v>
      </c>
      <c r="P202" t="str">
        <f>"0:00"</f>
        <v>0:00</v>
      </c>
      <c r="Q202">
        <v>1</v>
      </c>
      <c r="R202" t="str">
        <f>""</f>
        <v/>
      </c>
      <c r="S202" t="str">
        <f>""</f>
        <v/>
      </c>
      <c r="V202" t="str">
        <f>""</f>
        <v/>
      </c>
      <c r="X202" t="str">
        <f>""</f>
        <v/>
      </c>
      <c r="Y202" t="str">
        <f>""</f>
        <v/>
      </c>
    </row>
    <row r="203" spans="1:25" x14ac:dyDescent="0.25">
      <c r="A203">
        <v>10024</v>
      </c>
      <c r="B203" t="str">
        <f t="shared" si="40"/>
        <v>AGLIETTI</v>
      </c>
      <c r="C203" t="str">
        <f t="shared" si="41"/>
        <v>FILIPPO</v>
      </c>
      <c r="D203" s="1">
        <v>45883</v>
      </c>
      <c r="E203" s="1">
        <v>45883</v>
      </c>
      <c r="F203">
        <v>100</v>
      </c>
      <c r="G203" s="1">
        <v>45883</v>
      </c>
      <c r="H203" s="1">
        <v>45883</v>
      </c>
      <c r="I203" t="str">
        <f>"3006"</f>
        <v>3006</v>
      </c>
      <c r="J203" t="str">
        <f>"PERM. RETRIBUITO PER MOTIVI PERSONALI/FAMIGLIARI ORE"</f>
        <v>PERM. RETRIBUITO PER MOTIVI PERSONALI/FAMIGLIARI ORE</v>
      </c>
      <c r="K203" t="str">
        <f>""</f>
        <v/>
      </c>
      <c r="L203">
        <v>150</v>
      </c>
      <c r="M203" t="str">
        <f>"2:30"</f>
        <v>2:30</v>
      </c>
      <c r="N203">
        <v>1</v>
      </c>
      <c r="O203">
        <v>150</v>
      </c>
      <c r="P203" t="str">
        <f>"2:30"</f>
        <v>2:30</v>
      </c>
      <c r="Q203">
        <v>1</v>
      </c>
      <c r="R203" t="str">
        <f>""</f>
        <v/>
      </c>
      <c r="S203" t="str">
        <f>""</f>
        <v/>
      </c>
      <c r="V203" t="str">
        <f>""</f>
        <v/>
      </c>
      <c r="X203" t="str">
        <f>""</f>
        <v/>
      </c>
      <c r="Y203" t="str">
        <f>""</f>
        <v/>
      </c>
    </row>
    <row r="204" spans="1:25" x14ac:dyDescent="0.25">
      <c r="A204">
        <v>10024</v>
      </c>
      <c r="B204" t="str">
        <f t="shared" si="40"/>
        <v>AGLIETTI</v>
      </c>
      <c r="C204" t="str">
        <f t="shared" si="41"/>
        <v>FILIPPO</v>
      </c>
      <c r="D204" s="1">
        <v>45883</v>
      </c>
      <c r="E204" s="1">
        <v>45883</v>
      </c>
      <c r="F204">
        <v>100</v>
      </c>
      <c r="G204" s="1">
        <v>45883</v>
      </c>
      <c r="H204" s="1">
        <v>45883</v>
      </c>
      <c r="I204" t="str">
        <f>"5061"</f>
        <v>5061</v>
      </c>
      <c r="J204" t="str">
        <f>"PERMESSO BREVE (36H.)"</f>
        <v>PERMESSO BREVE (36H.)</v>
      </c>
      <c r="K204" t="str">
        <f>""</f>
        <v/>
      </c>
      <c r="L204">
        <v>30</v>
      </c>
      <c r="M204" t="str">
        <f>"0:30"</f>
        <v>0:30</v>
      </c>
      <c r="N204">
        <v>1</v>
      </c>
      <c r="O204">
        <v>30</v>
      </c>
      <c r="P204" t="str">
        <f>"0:30"</f>
        <v>0:30</v>
      </c>
      <c r="Q204">
        <v>1</v>
      </c>
      <c r="R204" t="str">
        <f>""</f>
        <v/>
      </c>
      <c r="S204" t="str">
        <f>""</f>
        <v/>
      </c>
      <c r="V204" t="str">
        <f>""</f>
        <v/>
      </c>
      <c r="X204" t="str">
        <f>""</f>
        <v/>
      </c>
      <c r="Y204" t="str">
        <f>""</f>
        <v/>
      </c>
    </row>
    <row r="205" spans="1:25" x14ac:dyDescent="0.25">
      <c r="A205">
        <v>10024</v>
      </c>
      <c r="B205" t="str">
        <f t="shared" si="40"/>
        <v>AGLIETTI</v>
      </c>
      <c r="C205" t="str">
        <f t="shared" si="41"/>
        <v>FILIPPO</v>
      </c>
      <c r="D205" s="1">
        <v>45855</v>
      </c>
      <c r="E205" s="1">
        <v>45855</v>
      </c>
      <c r="F205">
        <v>100</v>
      </c>
      <c r="G205" s="1">
        <v>45855</v>
      </c>
      <c r="H205" s="1">
        <v>45855</v>
      </c>
      <c r="I205" t="str">
        <f>"1000"</f>
        <v>1000</v>
      </c>
      <c r="J205" t="str">
        <f>"FERIE"</f>
        <v>FERIE</v>
      </c>
      <c r="K205" t="str">
        <f>""</f>
        <v/>
      </c>
      <c r="L205">
        <v>0</v>
      </c>
      <c r="M205" t="str">
        <f>"0:00"</f>
        <v>0:00</v>
      </c>
      <c r="N205">
        <v>1</v>
      </c>
      <c r="O205">
        <v>0</v>
      </c>
      <c r="P205" t="str">
        <f>"0:00"</f>
        <v>0:00</v>
      </c>
      <c r="Q205">
        <v>1</v>
      </c>
      <c r="R205" t="str">
        <f>""</f>
        <v/>
      </c>
      <c r="S205" t="str">
        <f>""</f>
        <v/>
      </c>
      <c r="V205" t="str">
        <f>""</f>
        <v/>
      </c>
      <c r="X205" t="str">
        <f>""</f>
        <v/>
      </c>
      <c r="Y205" t="str">
        <f>""</f>
        <v/>
      </c>
    </row>
    <row r="206" spans="1:25" x14ac:dyDescent="0.25">
      <c r="A206">
        <v>10024</v>
      </c>
      <c r="B206" t="str">
        <f t="shared" si="40"/>
        <v>AGLIETTI</v>
      </c>
      <c r="C206" t="str">
        <f t="shared" si="41"/>
        <v>FILIPPO</v>
      </c>
      <c r="D206" s="1">
        <v>45849</v>
      </c>
      <c r="E206" s="1">
        <v>45849</v>
      </c>
      <c r="F206">
        <v>100</v>
      </c>
      <c r="G206" s="1">
        <v>45849</v>
      </c>
      <c r="H206" s="1">
        <v>45849</v>
      </c>
      <c r="I206" t="str">
        <f>"3006"</f>
        <v>3006</v>
      </c>
      <c r="J206" t="str">
        <f>"PERM. RETRIBUITO PER MOTIVI PERSONALI/FAMIGLIARI ORE"</f>
        <v>PERM. RETRIBUITO PER MOTIVI PERSONALI/FAMIGLIARI ORE</v>
      </c>
      <c r="K206" t="str">
        <f>""</f>
        <v/>
      </c>
      <c r="L206">
        <v>60</v>
      </c>
      <c r="M206" t="str">
        <f>"1:00"</f>
        <v>1:00</v>
      </c>
      <c r="N206">
        <v>1</v>
      </c>
      <c r="O206">
        <v>60</v>
      </c>
      <c r="P206" t="str">
        <f>"1:00"</f>
        <v>1:00</v>
      </c>
      <c r="Q206">
        <v>1</v>
      </c>
      <c r="R206" t="str">
        <f>""</f>
        <v/>
      </c>
      <c r="S206" t="str">
        <f>""</f>
        <v/>
      </c>
      <c r="V206" t="str">
        <f>""</f>
        <v/>
      </c>
      <c r="X206" t="str">
        <f>""</f>
        <v/>
      </c>
      <c r="Y206" t="str">
        <f>""</f>
        <v/>
      </c>
    </row>
    <row r="207" spans="1:25" x14ac:dyDescent="0.25">
      <c r="A207">
        <v>10024</v>
      </c>
      <c r="B207" t="str">
        <f t="shared" si="40"/>
        <v>AGLIETTI</v>
      </c>
      <c r="C207" t="str">
        <f t="shared" si="41"/>
        <v>FILIPPO</v>
      </c>
      <c r="D207" s="1">
        <v>45845</v>
      </c>
      <c r="E207" s="1">
        <v>45845</v>
      </c>
      <c r="F207">
        <v>100</v>
      </c>
      <c r="G207" s="1">
        <v>45845</v>
      </c>
      <c r="H207" s="1">
        <v>45845</v>
      </c>
      <c r="I207" t="str">
        <f>"1010"</f>
        <v>1010</v>
      </c>
      <c r="J207" t="str">
        <f>"RECUPERO ORE ECCEDENTI"</f>
        <v>RECUPERO ORE ECCEDENTI</v>
      </c>
      <c r="K207" t="str">
        <f>""</f>
        <v/>
      </c>
      <c r="L207">
        <v>29</v>
      </c>
      <c r="M207" t="str">
        <f>"0:29"</f>
        <v>0:29</v>
      </c>
      <c r="N207">
        <v>1</v>
      </c>
      <c r="O207">
        <v>29</v>
      </c>
      <c r="P207" t="str">
        <f>"0:29"</f>
        <v>0:29</v>
      </c>
      <c r="Q207">
        <v>1</v>
      </c>
      <c r="R207" t="str">
        <f>""</f>
        <v/>
      </c>
      <c r="S207" t="str">
        <f>""</f>
        <v/>
      </c>
      <c r="V207" t="str">
        <f>""</f>
        <v/>
      </c>
      <c r="X207" t="str">
        <f>""</f>
        <v/>
      </c>
      <c r="Y207" t="str">
        <f>""</f>
        <v/>
      </c>
    </row>
    <row r="208" spans="1:25" x14ac:dyDescent="0.25">
      <c r="A208">
        <v>10024</v>
      </c>
      <c r="B208" t="str">
        <f t="shared" si="40"/>
        <v>AGLIETTI</v>
      </c>
      <c r="C208" t="str">
        <f t="shared" si="41"/>
        <v>FILIPPO</v>
      </c>
      <c r="D208" s="1">
        <v>45838</v>
      </c>
      <c r="E208" s="1">
        <v>45842</v>
      </c>
      <c r="F208">
        <v>100</v>
      </c>
      <c r="G208" s="1">
        <v>45838</v>
      </c>
      <c r="H208" s="1">
        <v>45842</v>
      </c>
      <c r="I208" t="str">
        <f>"1000"</f>
        <v>1000</v>
      </c>
      <c r="J208" t="str">
        <f>"FERIE"</f>
        <v>FERIE</v>
      </c>
      <c r="K208" t="str">
        <f>""</f>
        <v/>
      </c>
      <c r="L208">
        <v>0</v>
      </c>
      <c r="M208" t="str">
        <f>"0:00"</f>
        <v>0:00</v>
      </c>
      <c r="N208">
        <v>5</v>
      </c>
      <c r="O208">
        <v>0</v>
      </c>
      <c r="P208" t="str">
        <f>"0:00"</f>
        <v>0:00</v>
      </c>
      <c r="Q208">
        <v>4</v>
      </c>
      <c r="R208" t="str">
        <f>""</f>
        <v/>
      </c>
      <c r="S208" t="str">
        <f>""</f>
        <v/>
      </c>
      <c r="V208" t="str">
        <f>""</f>
        <v/>
      </c>
      <c r="X208" t="str">
        <f>""</f>
        <v/>
      </c>
      <c r="Y208" t="str">
        <f>""</f>
        <v/>
      </c>
    </row>
    <row r="209" spans="1:25" x14ac:dyDescent="0.25">
      <c r="A209">
        <v>10025</v>
      </c>
      <c r="B209" t="str">
        <f>"GALGANI"</f>
        <v>GALGANI</v>
      </c>
      <c r="C209" t="str">
        <f>"ILENIA"</f>
        <v>ILENIA</v>
      </c>
      <c r="D209" s="1">
        <v>45924</v>
      </c>
      <c r="E209" s="1">
        <v>45924</v>
      </c>
      <c r="F209">
        <v>100</v>
      </c>
      <c r="G209" s="1">
        <v>45924</v>
      </c>
      <c r="H209" s="1">
        <v>45924</v>
      </c>
      <c r="I209" t="str">
        <f>"3006"</f>
        <v>3006</v>
      </c>
      <c r="J209" t="str">
        <f>"PERM. RETRIBUITO PER MOTIVI PERSONALI/FAMIGLIARI ORE"</f>
        <v>PERM. RETRIBUITO PER MOTIVI PERSONALI/FAMIGLIARI ORE</v>
      </c>
      <c r="K209" t="str">
        <f>""</f>
        <v/>
      </c>
      <c r="L209">
        <v>90</v>
      </c>
      <c r="M209" t="str">
        <f>"1:30"</f>
        <v>1:30</v>
      </c>
      <c r="N209">
        <v>1</v>
      </c>
      <c r="O209">
        <v>90</v>
      </c>
      <c r="P209" t="str">
        <f>"1:30"</f>
        <v>1:30</v>
      </c>
      <c r="Q209">
        <v>1</v>
      </c>
      <c r="R209" t="str">
        <f>""</f>
        <v/>
      </c>
      <c r="S209" t="str">
        <f>""</f>
        <v/>
      </c>
      <c r="U209">
        <v>720</v>
      </c>
      <c r="V209" t="str">
        <f>"12:00"</f>
        <v>12:00</v>
      </c>
      <c r="W209">
        <v>810</v>
      </c>
      <c r="X209" t="str">
        <f>"13:30"</f>
        <v>13:30</v>
      </c>
      <c r="Y209" t="str">
        <f>""</f>
        <v/>
      </c>
    </row>
    <row r="210" spans="1:25" x14ac:dyDescent="0.25">
      <c r="A210">
        <v>10025</v>
      </c>
      <c r="B210" t="str">
        <f>"GALGANI"</f>
        <v>GALGANI</v>
      </c>
      <c r="C210" t="str">
        <f>"ILENIA"</f>
        <v>ILENIA</v>
      </c>
      <c r="D210" s="1">
        <v>45916</v>
      </c>
      <c r="E210" s="1">
        <v>45917</v>
      </c>
      <c r="F210">
        <v>100</v>
      </c>
      <c r="G210" s="1">
        <v>45916</v>
      </c>
      <c r="H210" s="1">
        <v>45917</v>
      </c>
      <c r="I210" t="str">
        <f>"1500"</f>
        <v>1500</v>
      </c>
      <c r="J210" t="str">
        <f>"MALATTIA"</f>
        <v>MALATTIA</v>
      </c>
      <c r="K210" t="str">
        <f>""</f>
        <v/>
      </c>
      <c r="L210">
        <v>0</v>
      </c>
      <c r="M210" t="str">
        <f>"0:00"</f>
        <v>0:00</v>
      </c>
      <c r="N210">
        <v>2</v>
      </c>
      <c r="O210">
        <v>0</v>
      </c>
      <c r="P210" t="str">
        <f>"0:00"</f>
        <v>0:00</v>
      </c>
      <c r="Q210">
        <v>2</v>
      </c>
      <c r="R210" t="str">
        <f>""</f>
        <v/>
      </c>
      <c r="S210" t="str">
        <f>""</f>
        <v/>
      </c>
      <c r="V210" t="str">
        <f>""</f>
        <v/>
      </c>
      <c r="X210" t="str">
        <f>""</f>
        <v/>
      </c>
      <c r="Y210" t="str">
        <f>""</f>
        <v/>
      </c>
    </row>
    <row r="211" spans="1:25" x14ac:dyDescent="0.25">
      <c r="A211">
        <v>10025</v>
      </c>
      <c r="B211" t="str">
        <f>"GALGANI"</f>
        <v>GALGANI</v>
      </c>
      <c r="C211" t="str">
        <f>"ILENIA"</f>
        <v>ILENIA</v>
      </c>
      <c r="D211" s="1">
        <v>45867</v>
      </c>
      <c r="E211" s="1">
        <v>45877</v>
      </c>
      <c r="F211">
        <v>100</v>
      </c>
      <c r="G211" s="1">
        <v>45867</v>
      </c>
      <c r="H211" s="1">
        <v>45877</v>
      </c>
      <c r="I211" t="str">
        <f>"1000"</f>
        <v>1000</v>
      </c>
      <c r="J211" t="str">
        <f>"FERIE"</f>
        <v>FERIE</v>
      </c>
      <c r="K211" t="str">
        <f>""</f>
        <v/>
      </c>
      <c r="L211">
        <v>0</v>
      </c>
      <c r="M211" t="str">
        <f>"0:00"</f>
        <v>0:00</v>
      </c>
      <c r="N211">
        <v>9</v>
      </c>
      <c r="O211">
        <v>0</v>
      </c>
      <c r="P211" t="str">
        <f>"0:00"</f>
        <v>0:00</v>
      </c>
      <c r="Q211">
        <v>9</v>
      </c>
      <c r="R211" t="str">
        <f>""</f>
        <v/>
      </c>
      <c r="S211" t="str">
        <f>""</f>
        <v/>
      </c>
      <c r="V211" t="str">
        <f>""</f>
        <v/>
      </c>
      <c r="X211" t="str">
        <f>""</f>
        <v/>
      </c>
      <c r="Y211" t="str">
        <f>""</f>
        <v/>
      </c>
    </row>
    <row r="212" spans="1:25" x14ac:dyDescent="0.25">
      <c r="A212">
        <v>10025</v>
      </c>
      <c r="B212" t="str">
        <f>"GALGANI"</f>
        <v>GALGANI</v>
      </c>
      <c r="C212" t="str">
        <f>"ILENIA"</f>
        <v>ILENIA</v>
      </c>
      <c r="D212" s="1">
        <v>45866</v>
      </c>
      <c r="E212" s="1">
        <v>45866</v>
      </c>
      <c r="F212">
        <v>100</v>
      </c>
      <c r="G212" s="1">
        <v>45866</v>
      </c>
      <c r="H212" s="1">
        <v>45866</v>
      </c>
      <c r="I212" t="str">
        <f>"1000"</f>
        <v>1000</v>
      </c>
      <c r="J212" t="str">
        <f>"FERIE"</f>
        <v>FERIE</v>
      </c>
      <c r="K212" t="str">
        <f>""</f>
        <v/>
      </c>
      <c r="L212">
        <v>0</v>
      </c>
      <c r="M212" t="str">
        <f>"0:00"</f>
        <v>0:00</v>
      </c>
      <c r="N212">
        <v>1</v>
      </c>
      <c r="O212">
        <v>0</v>
      </c>
      <c r="P212" t="str">
        <f>"0:00"</f>
        <v>0:00</v>
      </c>
      <c r="Q212">
        <v>1</v>
      </c>
      <c r="R212" t="str">
        <f>""</f>
        <v/>
      </c>
      <c r="S212" t="str">
        <f>""</f>
        <v/>
      </c>
      <c r="V212" t="str">
        <f>""</f>
        <v/>
      </c>
      <c r="X212" t="str">
        <f>""</f>
        <v/>
      </c>
      <c r="Y212" t="str">
        <f>""</f>
        <v/>
      </c>
    </row>
    <row r="213" spans="1:25" x14ac:dyDescent="0.25">
      <c r="A213">
        <v>10025</v>
      </c>
      <c r="B213" t="str">
        <f>"GALGANI"</f>
        <v>GALGANI</v>
      </c>
      <c r="C213" t="str">
        <f>"ILENIA"</f>
        <v>ILENIA</v>
      </c>
      <c r="D213" s="1">
        <v>45834</v>
      </c>
      <c r="E213" s="1">
        <v>45842</v>
      </c>
      <c r="F213">
        <v>100</v>
      </c>
      <c r="G213" s="1">
        <v>45834</v>
      </c>
      <c r="H213" s="1">
        <v>45842</v>
      </c>
      <c r="I213" t="str">
        <f>"1000"</f>
        <v>1000</v>
      </c>
      <c r="J213" t="str">
        <f>"FERIE"</f>
        <v>FERIE</v>
      </c>
      <c r="K213" t="str">
        <f>""</f>
        <v/>
      </c>
      <c r="L213">
        <v>0</v>
      </c>
      <c r="M213" t="str">
        <f>"0:00"</f>
        <v>0:00</v>
      </c>
      <c r="N213">
        <v>7</v>
      </c>
      <c r="O213">
        <v>0</v>
      </c>
      <c r="P213" t="str">
        <f>"0:00"</f>
        <v>0:00</v>
      </c>
      <c r="Q213">
        <v>4</v>
      </c>
      <c r="R213" t="str">
        <f>""</f>
        <v/>
      </c>
      <c r="S213" t="str">
        <f>""</f>
        <v/>
      </c>
      <c r="V213" t="str">
        <f>""</f>
        <v/>
      </c>
      <c r="X213" t="str">
        <f>""</f>
        <v/>
      </c>
      <c r="Y213" t="str">
        <f>""</f>
        <v/>
      </c>
    </row>
    <row r="214" spans="1:25" x14ac:dyDescent="0.25">
      <c r="A214">
        <v>11014</v>
      </c>
      <c r="B214" t="str">
        <f>"BECATTINI"</f>
        <v>BECATTINI</v>
      </c>
      <c r="C214" t="str">
        <f>"MIRKO"</f>
        <v>MIRKO</v>
      </c>
      <c r="D214" s="1">
        <v>45915</v>
      </c>
      <c r="E214" s="1">
        <v>45915</v>
      </c>
      <c r="F214">
        <v>100</v>
      </c>
      <c r="G214" s="1">
        <v>45915</v>
      </c>
      <c r="H214" s="1">
        <v>45915</v>
      </c>
      <c r="I214" t="str">
        <f>"4003"</f>
        <v>4003</v>
      </c>
      <c r="J214" t="str">
        <f>"PERM. SIND. RSU ESPLETAMENTO MANDATO"</f>
        <v>PERM. SIND. RSU ESPLETAMENTO MANDATO</v>
      </c>
      <c r="K214" t="str">
        <f>""</f>
        <v/>
      </c>
      <c r="L214">
        <v>210</v>
      </c>
      <c r="M214" t="str">
        <f>"3:30"</f>
        <v>3:30</v>
      </c>
      <c r="N214">
        <v>1</v>
      </c>
      <c r="O214">
        <v>210</v>
      </c>
      <c r="P214" t="str">
        <f>"3:30"</f>
        <v>3:30</v>
      </c>
      <c r="Q214">
        <v>1</v>
      </c>
      <c r="R214" t="str">
        <f>""</f>
        <v/>
      </c>
      <c r="S214" t="str">
        <f>""</f>
        <v/>
      </c>
      <c r="U214">
        <v>540</v>
      </c>
      <c r="V214" t="str">
        <f>"9:00"</f>
        <v>9:00</v>
      </c>
      <c r="W214">
        <v>750</v>
      </c>
      <c r="X214" t="str">
        <f>"12:30"</f>
        <v>12:30</v>
      </c>
      <c r="Y214" t="str">
        <f>""</f>
        <v/>
      </c>
    </row>
    <row r="215" spans="1:25" x14ac:dyDescent="0.25">
      <c r="A215">
        <v>11014</v>
      </c>
      <c r="B215" t="str">
        <f>"BECATTINI"</f>
        <v>BECATTINI</v>
      </c>
      <c r="C215" t="str">
        <f>"MIRKO"</f>
        <v>MIRKO</v>
      </c>
      <c r="D215" s="1">
        <v>45901</v>
      </c>
      <c r="E215" s="1">
        <v>45905</v>
      </c>
      <c r="F215">
        <v>100</v>
      </c>
      <c r="G215" s="1">
        <v>45901</v>
      </c>
      <c r="H215" s="1">
        <v>45905</v>
      </c>
      <c r="I215" t="str">
        <f>"1000"</f>
        <v>1000</v>
      </c>
      <c r="J215" t="str">
        <f>"FERIE"</f>
        <v>FERIE</v>
      </c>
      <c r="K215" t="str">
        <f>""</f>
        <v/>
      </c>
      <c r="L215">
        <v>0</v>
      </c>
      <c r="M215" t="str">
        <f>"0:00"</f>
        <v>0:00</v>
      </c>
      <c r="N215">
        <v>5</v>
      </c>
      <c r="O215">
        <v>0</v>
      </c>
      <c r="P215" t="str">
        <f>"0:00"</f>
        <v>0:00</v>
      </c>
      <c r="Q215">
        <v>5</v>
      </c>
      <c r="R215" t="str">
        <f>""</f>
        <v/>
      </c>
      <c r="S215" t="str">
        <f>""</f>
        <v/>
      </c>
      <c r="V215" t="str">
        <f>""</f>
        <v/>
      </c>
      <c r="X215" t="str">
        <f>""</f>
        <v/>
      </c>
      <c r="Y215" t="str">
        <f>""</f>
        <v/>
      </c>
    </row>
    <row r="216" spans="1:25" x14ac:dyDescent="0.25">
      <c r="A216">
        <v>11014</v>
      </c>
      <c r="B216" t="str">
        <f>"BECATTINI"</f>
        <v>BECATTINI</v>
      </c>
      <c r="C216" t="str">
        <f>"MIRKO"</f>
        <v>MIRKO</v>
      </c>
      <c r="D216" s="1">
        <v>45883</v>
      </c>
      <c r="E216" s="1">
        <v>45883</v>
      </c>
      <c r="F216">
        <v>100</v>
      </c>
      <c r="G216" s="1">
        <v>45883</v>
      </c>
      <c r="H216" s="1">
        <v>45883</v>
      </c>
      <c r="I216" t="str">
        <f>"3015"</f>
        <v>3015</v>
      </c>
      <c r="J216" t="str">
        <f>"PERM. DONAZIONE SANGUE/MIDOLLO OSSEO"</f>
        <v>PERM. DONAZIONE SANGUE/MIDOLLO OSSEO</v>
      </c>
      <c r="K216" t="str">
        <f>""</f>
        <v/>
      </c>
      <c r="L216">
        <v>0</v>
      </c>
      <c r="M216" t="str">
        <f>"0:00"</f>
        <v>0:00</v>
      </c>
      <c r="N216">
        <v>1</v>
      </c>
      <c r="O216">
        <v>0</v>
      </c>
      <c r="P216" t="str">
        <f>"0:00"</f>
        <v>0:00</v>
      </c>
      <c r="Q216">
        <v>1</v>
      </c>
      <c r="R216" t="str">
        <f>""</f>
        <v/>
      </c>
      <c r="S216" t="str">
        <f>""</f>
        <v/>
      </c>
      <c r="V216" t="str">
        <f>""</f>
        <v/>
      </c>
      <c r="X216" t="str">
        <f>""</f>
        <v/>
      </c>
      <c r="Y216" t="str">
        <f>""</f>
        <v/>
      </c>
    </row>
    <row r="217" spans="1:25" x14ac:dyDescent="0.25">
      <c r="A217">
        <v>11016</v>
      </c>
      <c r="B217" t="str">
        <f t="shared" ref="B217:B229" si="42">"BONDI"</f>
        <v>BONDI</v>
      </c>
      <c r="C217" t="str">
        <f t="shared" ref="C217:C229" si="43">"ARIANNA"</f>
        <v>ARIANNA</v>
      </c>
      <c r="D217" s="1">
        <v>45925</v>
      </c>
      <c r="E217" s="1">
        <v>45926</v>
      </c>
      <c r="F217">
        <v>100</v>
      </c>
      <c r="G217" s="1">
        <v>45925</v>
      </c>
      <c r="H217" s="1">
        <v>45926</v>
      </c>
      <c r="I217" t="str">
        <f>"1000"</f>
        <v>1000</v>
      </c>
      <c r="J217" t="str">
        <f>"FERIE"</f>
        <v>FERIE</v>
      </c>
      <c r="K217" t="str">
        <f>""</f>
        <v/>
      </c>
      <c r="L217">
        <v>0</v>
      </c>
      <c r="M217" t="str">
        <f>"0:00"</f>
        <v>0:00</v>
      </c>
      <c r="N217">
        <v>2</v>
      </c>
      <c r="O217">
        <v>0</v>
      </c>
      <c r="P217" t="str">
        <f>"0:00"</f>
        <v>0:00</v>
      </c>
      <c r="Q217">
        <v>2</v>
      </c>
      <c r="R217" t="str">
        <f>""</f>
        <v/>
      </c>
      <c r="S217" t="str">
        <f>""</f>
        <v/>
      </c>
      <c r="V217" t="str">
        <f>""</f>
        <v/>
      </c>
      <c r="X217" t="str">
        <f>""</f>
        <v/>
      </c>
      <c r="Y217" t="str">
        <f>""</f>
        <v/>
      </c>
    </row>
    <row r="218" spans="1:25" x14ac:dyDescent="0.25">
      <c r="A218">
        <v>11016</v>
      </c>
      <c r="B218" t="str">
        <f t="shared" si="42"/>
        <v>BONDI</v>
      </c>
      <c r="C218" t="str">
        <f t="shared" si="43"/>
        <v>ARIANNA</v>
      </c>
      <c r="D218" s="1">
        <v>45923</v>
      </c>
      <c r="E218" s="1">
        <v>45923</v>
      </c>
      <c r="F218">
        <v>100</v>
      </c>
      <c r="G218" s="1">
        <v>45923</v>
      </c>
      <c r="H218" s="1">
        <v>45923</v>
      </c>
      <c r="I218" t="str">
        <f>"1010"</f>
        <v>1010</v>
      </c>
      <c r="J218" t="str">
        <f>"RECUPERO ORE ECCEDENTI"</f>
        <v>RECUPERO ORE ECCEDENTI</v>
      </c>
      <c r="K218" t="str">
        <f>""</f>
        <v/>
      </c>
      <c r="L218">
        <v>10</v>
      </c>
      <c r="M218" t="str">
        <f>"0:10"</f>
        <v>0:10</v>
      </c>
      <c r="N218">
        <v>1</v>
      </c>
      <c r="O218">
        <v>10</v>
      </c>
      <c r="P218" t="str">
        <f>"0:10"</f>
        <v>0:10</v>
      </c>
      <c r="Q218">
        <v>1</v>
      </c>
      <c r="R218" t="str">
        <f>""</f>
        <v/>
      </c>
      <c r="S218" t="str">
        <f>""</f>
        <v/>
      </c>
      <c r="V218" t="str">
        <f>""</f>
        <v/>
      </c>
      <c r="X218" t="str">
        <f>""</f>
        <v/>
      </c>
      <c r="Y218" t="str">
        <f>""</f>
        <v/>
      </c>
    </row>
    <row r="219" spans="1:25" x14ac:dyDescent="0.25">
      <c r="A219">
        <v>11016</v>
      </c>
      <c r="B219" t="str">
        <f t="shared" si="42"/>
        <v>BONDI</v>
      </c>
      <c r="C219" t="str">
        <f t="shared" si="43"/>
        <v>ARIANNA</v>
      </c>
      <c r="D219" s="1">
        <v>45922</v>
      </c>
      <c r="E219" s="1">
        <v>45922</v>
      </c>
      <c r="F219">
        <v>100</v>
      </c>
      <c r="G219" s="1">
        <v>45922</v>
      </c>
      <c r="H219" s="1">
        <v>45922</v>
      </c>
      <c r="I219" t="str">
        <f>"3006"</f>
        <v>3006</v>
      </c>
      <c r="J219" t="str">
        <f>"PERM. RETRIBUITO PER MOTIVI PERSONALI/FAMIGLIARI ORE"</f>
        <v>PERM. RETRIBUITO PER MOTIVI PERSONALI/FAMIGLIARI ORE</v>
      </c>
      <c r="K219" t="str">
        <f>""</f>
        <v/>
      </c>
      <c r="L219">
        <v>120</v>
      </c>
      <c r="M219" t="str">
        <f>"2:00"</f>
        <v>2:00</v>
      </c>
      <c r="N219">
        <v>1</v>
      </c>
      <c r="O219">
        <v>120</v>
      </c>
      <c r="P219" t="str">
        <f>"2:00"</f>
        <v>2:00</v>
      </c>
      <c r="Q219">
        <v>1</v>
      </c>
      <c r="R219" t="str">
        <f>""</f>
        <v/>
      </c>
      <c r="S219" t="str">
        <f>""</f>
        <v/>
      </c>
      <c r="V219" t="str">
        <f>""</f>
        <v/>
      </c>
      <c r="X219" t="str">
        <f>""</f>
        <v/>
      </c>
      <c r="Y219" t="str">
        <f>""</f>
        <v/>
      </c>
    </row>
    <row r="220" spans="1:25" x14ac:dyDescent="0.25">
      <c r="A220">
        <v>11016</v>
      </c>
      <c r="B220" t="str">
        <f t="shared" si="42"/>
        <v>BONDI</v>
      </c>
      <c r="C220" t="str">
        <f t="shared" si="43"/>
        <v>ARIANNA</v>
      </c>
      <c r="D220" s="1">
        <v>45915</v>
      </c>
      <c r="E220" s="1">
        <v>45915</v>
      </c>
      <c r="F220">
        <v>100</v>
      </c>
      <c r="G220" s="1">
        <v>45915</v>
      </c>
      <c r="H220" s="1">
        <v>45915</v>
      </c>
      <c r="I220" t="str">
        <f>"3006"</f>
        <v>3006</v>
      </c>
      <c r="J220" t="str">
        <f>"PERM. RETRIBUITO PER MOTIVI PERSONALI/FAMIGLIARI ORE"</f>
        <v>PERM. RETRIBUITO PER MOTIVI PERSONALI/FAMIGLIARI ORE</v>
      </c>
      <c r="K220" t="str">
        <f>""</f>
        <v/>
      </c>
      <c r="L220">
        <v>60</v>
      </c>
      <c r="M220" t="str">
        <f>"1:00"</f>
        <v>1:00</v>
      </c>
      <c r="N220">
        <v>1</v>
      </c>
      <c r="O220">
        <v>60</v>
      </c>
      <c r="P220" t="str">
        <f>"1:00"</f>
        <v>1:00</v>
      </c>
      <c r="Q220">
        <v>1</v>
      </c>
      <c r="R220" t="str">
        <f>""</f>
        <v/>
      </c>
      <c r="S220" t="str">
        <f>""</f>
        <v/>
      </c>
      <c r="V220" t="str">
        <f>""</f>
        <v/>
      </c>
      <c r="X220" t="str">
        <f>""</f>
        <v/>
      </c>
      <c r="Y220" t="str">
        <f>""</f>
        <v/>
      </c>
    </row>
    <row r="221" spans="1:25" x14ac:dyDescent="0.25">
      <c r="A221">
        <v>11016</v>
      </c>
      <c r="B221" t="str">
        <f t="shared" si="42"/>
        <v>BONDI</v>
      </c>
      <c r="C221" t="str">
        <f t="shared" si="43"/>
        <v>ARIANNA</v>
      </c>
      <c r="D221" s="1">
        <v>45911</v>
      </c>
      <c r="E221" s="1">
        <v>45911</v>
      </c>
      <c r="F221">
        <v>100</v>
      </c>
      <c r="G221" s="1">
        <v>45911</v>
      </c>
      <c r="H221" s="1">
        <v>45911</v>
      </c>
      <c r="I221" t="str">
        <f>"1010"</f>
        <v>1010</v>
      </c>
      <c r="J221" t="str">
        <f>"RECUPERO ORE ECCEDENTI"</f>
        <v>RECUPERO ORE ECCEDENTI</v>
      </c>
      <c r="K221" t="str">
        <f>""</f>
        <v/>
      </c>
      <c r="L221">
        <v>3</v>
      </c>
      <c r="M221" t="str">
        <f>"0:03"</f>
        <v>0:03</v>
      </c>
      <c r="N221">
        <v>1</v>
      </c>
      <c r="O221">
        <v>3</v>
      </c>
      <c r="P221" t="str">
        <f>"0:03"</f>
        <v>0:03</v>
      </c>
      <c r="Q221">
        <v>1</v>
      </c>
      <c r="R221" t="str">
        <f>""</f>
        <v/>
      </c>
      <c r="S221" t="str">
        <f>""</f>
        <v/>
      </c>
      <c r="V221" t="str">
        <f>""</f>
        <v/>
      </c>
      <c r="X221" t="str">
        <f>""</f>
        <v/>
      </c>
      <c r="Y221" t="str">
        <f>""</f>
        <v/>
      </c>
    </row>
    <row r="222" spans="1:25" x14ac:dyDescent="0.25">
      <c r="A222">
        <v>11016</v>
      </c>
      <c r="B222" t="str">
        <f t="shared" si="42"/>
        <v>BONDI</v>
      </c>
      <c r="C222" t="str">
        <f t="shared" si="43"/>
        <v>ARIANNA</v>
      </c>
      <c r="D222" s="1">
        <v>45910</v>
      </c>
      <c r="E222" s="1">
        <v>45910</v>
      </c>
      <c r="F222">
        <v>100</v>
      </c>
      <c r="G222" s="1">
        <v>45910</v>
      </c>
      <c r="H222" s="1">
        <v>45910</v>
      </c>
      <c r="I222" t="str">
        <f>"1010"</f>
        <v>1010</v>
      </c>
      <c r="J222" t="str">
        <f>"RECUPERO ORE ECCEDENTI"</f>
        <v>RECUPERO ORE ECCEDENTI</v>
      </c>
      <c r="K222" t="str">
        <f>""</f>
        <v/>
      </c>
      <c r="L222">
        <v>5</v>
      </c>
      <c r="M222" t="str">
        <f>"0:05"</f>
        <v>0:05</v>
      </c>
      <c r="N222">
        <v>1</v>
      </c>
      <c r="O222">
        <v>5</v>
      </c>
      <c r="P222" t="str">
        <f>"0:05"</f>
        <v>0:05</v>
      </c>
      <c r="Q222">
        <v>1</v>
      </c>
      <c r="R222" t="str">
        <f>""</f>
        <v/>
      </c>
      <c r="S222" t="str">
        <f>""</f>
        <v/>
      </c>
      <c r="V222" t="str">
        <f>""</f>
        <v/>
      </c>
      <c r="X222" t="str">
        <f>""</f>
        <v/>
      </c>
      <c r="Y222" t="str">
        <f>""</f>
        <v/>
      </c>
    </row>
    <row r="223" spans="1:25" x14ac:dyDescent="0.25">
      <c r="A223">
        <v>11016</v>
      </c>
      <c r="B223" t="str">
        <f t="shared" si="42"/>
        <v>BONDI</v>
      </c>
      <c r="C223" t="str">
        <f t="shared" si="43"/>
        <v>ARIANNA</v>
      </c>
      <c r="D223" s="1">
        <v>45909</v>
      </c>
      <c r="E223" s="1">
        <v>45909</v>
      </c>
      <c r="F223">
        <v>100</v>
      </c>
      <c r="G223" s="1">
        <v>45909</v>
      </c>
      <c r="H223" s="1">
        <v>45909</v>
      </c>
      <c r="I223" t="str">
        <f>"3006"</f>
        <v>3006</v>
      </c>
      <c r="J223" t="str">
        <f>"PERM. RETRIBUITO PER MOTIVI PERSONALI/FAMIGLIARI ORE"</f>
        <v>PERM. RETRIBUITO PER MOTIVI PERSONALI/FAMIGLIARI ORE</v>
      </c>
      <c r="K223" t="str">
        <f>""</f>
        <v/>
      </c>
      <c r="L223">
        <v>120</v>
      </c>
      <c r="M223" t="str">
        <f>"2:00"</f>
        <v>2:00</v>
      </c>
      <c r="N223">
        <v>1</v>
      </c>
      <c r="O223">
        <v>120</v>
      </c>
      <c r="P223" t="str">
        <f>"2:00"</f>
        <v>2:00</v>
      </c>
      <c r="Q223">
        <v>1</v>
      </c>
      <c r="R223" t="str">
        <f>""</f>
        <v/>
      </c>
      <c r="S223" t="str">
        <f>""</f>
        <v/>
      </c>
      <c r="V223" t="str">
        <f>""</f>
        <v/>
      </c>
      <c r="X223" t="str">
        <f>""</f>
        <v/>
      </c>
      <c r="Y223" t="str">
        <f>""</f>
        <v/>
      </c>
    </row>
    <row r="224" spans="1:25" x14ac:dyDescent="0.25">
      <c r="A224">
        <v>11016</v>
      </c>
      <c r="B224" t="str">
        <f t="shared" si="42"/>
        <v>BONDI</v>
      </c>
      <c r="C224" t="str">
        <f t="shared" si="43"/>
        <v>ARIANNA</v>
      </c>
      <c r="D224" s="1">
        <v>45905</v>
      </c>
      <c r="E224" s="1">
        <v>45905</v>
      </c>
      <c r="F224">
        <v>100</v>
      </c>
      <c r="G224" s="1">
        <v>45905</v>
      </c>
      <c r="H224" s="1">
        <v>45905</v>
      </c>
      <c r="I224" t="str">
        <f>"3006"</f>
        <v>3006</v>
      </c>
      <c r="J224" t="str">
        <f>"PERM. RETRIBUITO PER MOTIVI PERSONALI/FAMIGLIARI ORE"</f>
        <v>PERM. RETRIBUITO PER MOTIVI PERSONALI/FAMIGLIARI ORE</v>
      </c>
      <c r="K224" t="str">
        <f>""</f>
        <v/>
      </c>
      <c r="L224">
        <v>120</v>
      </c>
      <c r="M224" t="str">
        <f>"2:00"</f>
        <v>2:00</v>
      </c>
      <c r="N224">
        <v>1</v>
      </c>
      <c r="O224">
        <v>120</v>
      </c>
      <c r="P224" t="str">
        <f>"2:00"</f>
        <v>2:00</v>
      </c>
      <c r="Q224">
        <v>1</v>
      </c>
      <c r="R224" t="str">
        <f>""</f>
        <v/>
      </c>
      <c r="S224" t="str">
        <f>""</f>
        <v/>
      </c>
      <c r="V224" t="str">
        <f>""</f>
        <v/>
      </c>
      <c r="X224" t="str">
        <f>""</f>
        <v/>
      </c>
      <c r="Y224" t="str">
        <f>""</f>
        <v/>
      </c>
    </row>
    <row r="225" spans="1:25" x14ac:dyDescent="0.25">
      <c r="A225">
        <v>11016</v>
      </c>
      <c r="B225" t="str">
        <f t="shared" si="42"/>
        <v>BONDI</v>
      </c>
      <c r="C225" t="str">
        <f t="shared" si="43"/>
        <v>ARIANNA</v>
      </c>
      <c r="D225" s="1">
        <v>45903</v>
      </c>
      <c r="E225" s="1">
        <v>45903</v>
      </c>
      <c r="F225">
        <v>100</v>
      </c>
      <c r="G225" s="1">
        <v>45903</v>
      </c>
      <c r="H225" s="1">
        <v>45903</v>
      </c>
      <c r="I225" t="str">
        <f>"1013"</f>
        <v>1013</v>
      </c>
      <c r="J225" t="str">
        <f>"RECUPERO ORE ECCEDENTI AL MESE PREC."</f>
        <v>RECUPERO ORE ECCEDENTI AL MESE PREC.</v>
      </c>
      <c r="K225" t="str">
        <f>""</f>
        <v/>
      </c>
      <c r="L225">
        <v>30</v>
      </c>
      <c r="M225" t="str">
        <f>"0:30"</f>
        <v>0:30</v>
      </c>
      <c r="N225">
        <v>1</v>
      </c>
      <c r="O225">
        <v>30</v>
      </c>
      <c r="P225" t="str">
        <f>"0:30"</f>
        <v>0:30</v>
      </c>
      <c r="Q225">
        <v>1</v>
      </c>
      <c r="R225" t="str">
        <f>""</f>
        <v/>
      </c>
      <c r="S225" t="str">
        <f>""</f>
        <v/>
      </c>
      <c r="V225" t="str">
        <f>""</f>
        <v/>
      </c>
      <c r="X225" t="str">
        <f>""</f>
        <v/>
      </c>
      <c r="Y225" t="str">
        <f>""</f>
        <v/>
      </c>
    </row>
    <row r="226" spans="1:25" x14ac:dyDescent="0.25">
      <c r="A226">
        <v>11016</v>
      </c>
      <c r="B226" t="str">
        <f t="shared" si="42"/>
        <v>BONDI</v>
      </c>
      <c r="C226" t="str">
        <f t="shared" si="43"/>
        <v>ARIANNA</v>
      </c>
      <c r="D226" s="1">
        <v>45873</v>
      </c>
      <c r="E226" s="1">
        <v>45883</v>
      </c>
      <c r="F226">
        <v>100</v>
      </c>
      <c r="G226" s="1">
        <v>45873</v>
      </c>
      <c r="H226" s="1">
        <v>45883</v>
      </c>
      <c r="I226" t="str">
        <f>"1000"</f>
        <v>1000</v>
      </c>
      <c r="J226" t="str">
        <f>"FERIE"</f>
        <v>FERIE</v>
      </c>
      <c r="K226" t="str">
        <f>""</f>
        <v/>
      </c>
      <c r="L226">
        <v>0</v>
      </c>
      <c r="M226" t="str">
        <f>"0:00"</f>
        <v>0:00</v>
      </c>
      <c r="N226">
        <v>9</v>
      </c>
      <c r="O226">
        <v>0</v>
      </c>
      <c r="P226" t="str">
        <f>"0:00"</f>
        <v>0:00</v>
      </c>
      <c r="Q226">
        <v>9</v>
      </c>
      <c r="R226" t="str">
        <f>""</f>
        <v/>
      </c>
      <c r="S226" t="str">
        <f>""</f>
        <v/>
      </c>
      <c r="V226" t="str">
        <f>""</f>
        <v/>
      </c>
      <c r="X226" t="str">
        <f>""</f>
        <v/>
      </c>
      <c r="Y226" t="str">
        <f>""</f>
        <v/>
      </c>
    </row>
    <row r="227" spans="1:25" x14ac:dyDescent="0.25">
      <c r="A227">
        <v>11016</v>
      </c>
      <c r="B227" t="str">
        <f t="shared" si="42"/>
        <v>BONDI</v>
      </c>
      <c r="C227" t="str">
        <f t="shared" si="43"/>
        <v>ARIANNA</v>
      </c>
      <c r="D227" s="1">
        <v>45855</v>
      </c>
      <c r="E227" s="1">
        <v>45855</v>
      </c>
      <c r="F227">
        <v>100</v>
      </c>
      <c r="G227" s="1">
        <v>45855</v>
      </c>
      <c r="H227" s="1">
        <v>45855</v>
      </c>
      <c r="I227" t="str">
        <f>"3010"</f>
        <v>3010</v>
      </c>
      <c r="J227" t="str">
        <f>"PERM. RETRIBUITO VISITE,TERAPIE ART. 35 AD ORE"</f>
        <v>PERM. RETRIBUITO VISITE,TERAPIE ART. 35 AD ORE</v>
      </c>
      <c r="K227" t="str">
        <f>""</f>
        <v/>
      </c>
      <c r="L227">
        <v>60</v>
      </c>
      <c r="M227" t="str">
        <f>"1:00"</f>
        <v>1:00</v>
      </c>
      <c r="N227">
        <v>1</v>
      </c>
      <c r="O227">
        <v>60</v>
      </c>
      <c r="P227" t="str">
        <f>"1:00"</f>
        <v>1:00</v>
      </c>
      <c r="Q227">
        <v>1</v>
      </c>
      <c r="R227" t="str">
        <f>""</f>
        <v/>
      </c>
      <c r="S227" t="str">
        <f>""</f>
        <v/>
      </c>
      <c r="V227" t="str">
        <f>""</f>
        <v/>
      </c>
      <c r="X227" t="str">
        <f>""</f>
        <v/>
      </c>
      <c r="Y227" t="str">
        <f>""</f>
        <v/>
      </c>
    </row>
    <row r="228" spans="1:25" x14ac:dyDescent="0.25">
      <c r="A228">
        <v>11016</v>
      </c>
      <c r="B228" t="str">
        <f t="shared" si="42"/>
        <v>BONDI</v>
      </c>
      <c r="C228" t="str">
        <f t="shared" si="43"/>
        <v>ARIANNA</v>
      </c>
      <c r="D228" s="1">
        <v>45847</v>
      </c>
      <c r="E228" s="1">
        <v>45854</v>
      </c>
      <c r="F228">
        <v>100</v>
      </c>
      <c r="G228" s="1">
        <v>45847</v>
      </c>
      <c r="H228" s="1">
        <v>45854</v>
      </c>
      <c r="I228" t="str">
        <f>"1000"</f>
        <v>1000</v>
      </c>
      <c r="J228" t="str">
        <f>"FERIE"</f>
        <v>FERIE</v>
      </c>
      <c r="K228" t="str">
        <f>""</f>
        <v/>
      </c>
      <c r="L228">
        <v>0</v>
      </c>
      <c r="M228" t="str">
        <f>"0:00"</f>
        <v>0:00</v>
      </c>
      <c r="N228">
        <v>6</v>
      </c>
      <c r="O228">
        <v>0</v>
      </c>
      <c r="P228" t="str">
        <f>"0:00"</f>
        <v>0:00</v>
      </c>
      <c r="Q228">
        <v>6</v>
      </c>
      <c r="R228" t="str">
        <f>""</f>
        <v/>
      </c>
      <c r="S228" t="str">
        <f>""</f>
        <v/>
      </c>
      <c r="V228" t="str">
        <f>""</f>
        <v/>
      </c>
      <c r="X228" t="str">
        <f>""</f>
        <v/>
      </c>
      <c r="Y228" t="str">
        <f>""</f>
        <v/>
      </c>
    </row>
    <row r="229" spans="1:25" x14ac:dyDescent="0.25">
      <c r="A229">
        <v>11016</v>
      </c>
      <c r="B229" t="str">
        <f t="shared" si="42"/>
        <v>BONDI</v>
      </c>
      <c r="C229" t="str">
        <f t="shared" si="43"/>
        <v>ARIANNA</v>
      </c>
      <c r="D229" s="1">
        <v>45842</v>
      </c>
      <c r="E229" s="1">
        <v>45842</v>
      </c>
      <c r="F229">
        <v>100</v>
      </c>
      <c r="G229" s="1">
        <v>45842</v>
      </c>
      <c r="H229" s="1">
        <v>45842</v>
      </c>
      <c r="I229" t="str">
        <f>"1010"</f>
        <v>1010</v>
      </c>
      <c r="J229" t="str">
        <f>"RECUPERO ORE ECCEDENTI"</f>
        <v>RECUPERO ORE ECCEDENTI</v>
      </c>
      <c r="K229" t="str">
        <f>""</f>
        <v/>
      </c>
      <c r="L229">
        <v>50</v>
      </c>
      <c r="M229" t="str">
        <f>"0:50"</f>
        <v>0:50</v>
      </c>
      <c r="N229">
        <v>1</v>
      </c>
      <c r="O229">
        <v>50</v>
      </c>
      <c r="P229" t="str">
        <f>"0:50"</f>
        <v>0:50</v>
      </c>
      <c r="Q229">
        <v>1</v>
      </c>
      <c r="R229" t="str">
        <f>""</f>
        <v/>
      </c>
      <c r="S229" t="str">
        <f>""</f>
        <v/>
      </c>
      <c r="V229" t="str">
        <f>""</f>
        <v/>
      </c>
      <c r="X229" t="str">
        <f>""</f>
        <v/>
      </c>
      <c r="Y229" t="str">
        <f>""</f>
        <v/>
      </c>
    </row>
    <row r="230" spans="1:25" x14ac:dyDescent="0.25">
      <c r="A230">
        <v>11017</v>
      </c>
      <c r="B230" t="str">
        <f t="shared" ref="B230:B248" si="44">"MEINI"</f>
        <v>MEINI</v>
      </c>
      <c r="C230" t="str">
        <f t="shared" ref="C230:C248" si="45">"HANNA MARIANA"</f>
        <v>HANNA MARIANA</v>
      </c>
      <c r="D230" s="1">
        <v>45930</v>
      </c>
      <c r="E230" s="1">
        <v>45930</v>
      </c>
      <c r="F230">
        <v>100</v>
      </c>
      <c r="G230" s="1">
        <v>45930</v>
      </c>
      <c r="H230" s="1">
        <v>45930</v>
      </c>
      <c r="I230" t="str">
        <f>"3006"</f>
        <v>3006</v>
      </c>
      <c r="J230" t="str">
        <f>"PERM. RETRIBUITO PER MOTIVI PERSONALI/FAMIGLIARI ORE"</f>
        <v>PERM. RETRIBUITO PER MOTIVI PERSONALI/FAMIGLIARI ORE</v>
      </c>
      <c r="K230" t="str">
        <f>""</f>
        <v/>
      </c>
      <c r="L230">
        <v>360</v>
      </c>
      <c r="M230" t="str">
        <f>"6:00"</f>
        <v>6:00</v>
      </c>
      <c r="N230">
        <v>1</v>
      </c>
      <c r="O230">
        <v>360</v>
      </c>
      <c r="P230" t="str">
        <f>"6:00"</f>
        <v>6:00</v>
      </c>
      <c r="Q230">
        <v>1</v>
      </c>
      <c r="R230" t="str">
        <f>""</f>
        <v/>
      </c>
      <c r="S230" t="str">
        <f>""</f>
        <v/>
      </c>
      <c r="V230" t="str">
        <f>""</f>
        <v/>
      </c>
      <c r="X230" t="str">
        <f>""</f>
        <v/>
      </c>
      <c r="Y230" t="str">
        <f>""</f>
        <v/>
      </c>
    </row>
    <row r="231" spans="1:25" x14ac:dyDescent="0.25">
      <c r="A231">
        <v>11017</v>
      </c>
      <c r="B231" t="str">
        <f t="shared" si="44"/>
        <v>MEINI</v>
      </c>
      <c r="C231" t="str">
        <f t="shared" si="45"/>
        <v>HANNA MARIANA</v>
      </c>
      <c r="D231" s="1">
        <v>45929</v>
      </c>
      <c r="E231" s="1">
        <v>45929</v>
      </c>
      <c r="F231">
        <v>100</v>
      </c>
      <c r="G231" s="1">
        <v>45929</v>
      </c>
      <c r="H231" s="1">
        <v>45929</v>
      </c>
      <c r="I231" t="str">
        <f>"1000"</f>
        <v>1000</v>
      </c>
      <c r="J231" t="str">
        <f>"FERIE"</f>
        <v>FERIE</v>
      </c>
      <c r="K231" t="str">
        <f>""</f>
        <v/>
      </c>
      <c r="L231">
        <v>0</v>
      </c>
      <c r="M231" t="str">
        <f>"0:00"</f>
        <v>0:00</v>
      </c>
      <c r="N231">
        <v>1</v>
      </c>
      <c r="O231">
        <v>0</v>
      </c>
      <c r="P231" t="str">
        <f>"0:00"</f>
        <v>0:00</v>
      </c>
      <c r="Q231">
        <v>1</v>
      </c>
      <c r="R231" t="str">
        <f>""</f>
        <v/>
      </c>
      <c r="S231" t="str">
        <f>""</f>
        <v/>
      </c>
      <c r="V231" t="str">
        <f>""</f>
        <v/>
      </c>
      <c r="X231" t="str">
        <f>""</f>
        <v/>
      </c>
      <c r="Y231" t="str">
        <f>""</f>
        <v/>
      </c>
    </row>
    <row r="232" spans="1:25" x14ac:dyDescent="0.25">
      <c r="A232">
        <v>11017</v>
      </c>
      <c r="B232" t="str">
        <f t="shared" si="44"/>
        <v>MEINI</v>
      </c>
      <c r="C232" t="str">
        <f t="shared" si="45"/>
        <v>HANNA MARIANA</v>
      </c>
      <c r="D232" s="1">
        <v>45915</v>
      </c>
      <c r="E232" s="1">
        <v>45915</v>
      </c>
      <c r="F232">
        <v>100</v>
      </c>
      <c r="G232" s="1">
        <v>45915</v>
      </c>
      <c r="H232" s="1">
        <v>45915</v>
      </c>
      <c r="I232" t="str">
        <f>"5061"</f>
        <v>5061</v>
      </c>
      <c r="J232" t="str">
        <f>"PERMESSO BREVE (36H.)"</f>
        <v>PERMESSO BREVE (36H.)</v>
      </c>
      <c r="K232" t="str">
        <f>""</f>
        <v/>
      </c>
      <c r="L232">
        <v>196</v>
      </c>
      <c r="M232" t="str">
        <f>"3:16"</f>
        <v>3:16</v>
      </c>
      <c r="N232">
        <v>1</v>
      </c>
      <c r="O232">
        <v>196</v>
      </c>
      <c r="P232" t="str">
        <f>"3:16"</f>
        <v>3:16</v>
      </c>
      <c r="Q232">
        <v>1</v>
      </c>
      <c r="R232" t="str">
        <f>""</f>
        <v/>
      </c>
      <c r="S232" t="str">
        <f>""</f>
        <v/>
      </c>
      <c r="U232">
        <v>510</v>
      </c>
      <c r="V232" t="str">
        <f>"8:30"</f>
        <v>8:30</v>
      </c>
      <c r="W232">
        <v>706</v>
      </c>
      <c r="X232" t="str">
        <f>"11:46"</f>
        <v>11:46</v>
      </c>
      <c r="Y232" t="str">
        <f>""</f>
        <v/>
      </c>
    </row>
    <row r="233" spans="1:25" x14ac:dyDescent="0.25">
      <c r="A233">
        <v>11017</v>
      </c>
      <c r="B233" t="str">
        <f t="shared" si="44"/>
        <v>MEINI</v>
      </c>
      <c r="C233" t="str">
        <f t="shared" si="45"/>
        <v>HANNA MARIANA</v>
      </c>
      <c r="D233" s="1">
        <v>45898</v>
      </c>
      <c r="E233" s="1">
        <v>45898</v>
      </c>
      <c r="F233">
        <v>100</v>
      </c>
      <c r="G233" s="1">
        <v>45898</v>
      </c>
      <c r="H233" s="1">
        <v>45898</v>
      </c>
      <c r="I233" t="str">
        <f>"1000"</f>
        <v>1000</v>
      </c>
      <c r="J233" t="str">
        <f>"FERIE"</f>
        <v>FERIE</v>
      </c>
      <c r="K233" t="str">
        <f>""</f>
        <v/>
      </c>
      <c r="L233">
        <v>0</v>
      </c>
      <c r="M233" t="str">
        <f>"0:00"</f>
        <v>0:00</v>
      </c>
      <c r="N233">
        <v>1</v>
      </c>
      <c r="O233">
        <v>0</v>
      </c>
      <c r="P233" t="str">
        <f>"0:00"</f>
        <v>0:00</v>
      </c>
      <c r="Q233">
        <v>1</v>
      </c>
      <c r="R233" t="str">
        <f>""</f>
        <v/>
      </c>
      <c r="S233" t="str">
        <f>""</f>
        <v/>
      </c>
      <c r="V233" t="str">
        <f>""</f>
        <v/>
      </c>
      <c r="X233" t="str">
        <f>""</f>
        <v/>
      </c>
      <c r="Y233" t="str">
        <f>""</f>
        <v/>
      </c>
    </row>
    <row r="234" spans="1:25" x14ac:dyDescent="0.25">
      <c r="A234">
        <v>11017</v>
      </c>
      <c r="B234" t="str">
        <f t="shared" si="44"/>
        <v>MEINI</v>
      </c>
      <c r="C234" t="str">
        <f t="shared" si="45"/>
        <v>HANNA MARIANA</v>
      </c>
      <c r="D234" s="1">
        <v>45897</v>
      </c>
      <c r="E234" s="1">
        <v>45897</v>
      </c>
      <c r="F234">
        <v>100</v>
      </c>
      <c r="G234" s="1">
        <v>45897</v>
      </c>
      <c r="H234" s="1">
        <v>45897</v>
      </c>
      <c r="I234" t="str">
        <f t="shared" ref="I234:I239" si="46">"5061"</f>
        <v>5061</v>
      </c>
      <c r="J234" t="str">
        <f t="shared" ref="J234:J239" si="47">"PERMESSO BREVE (36H.)"</f>
        <v>PERMESSO BREVE (36H.)</v>
      </c>
      <c r="K234" t="str">
        <f>""</f>
        <v/>
      </c>
      <c r="L234">
        <v>58</v>
      </c>
      <c r="M234" t="str">
        <f>"0:58"</f>
        <v>0:58</v>
      </c>
      <c r="N234">
        <v>1</v>
      </c>
      <c r="O234">
        <v>58</v>
      </c>
      <c r="P234" t="str">
        <f>"0:58"</f>
        <v>0:58</v>
      </c>
      <c r="Q234">
        <v>1</v>
      </c>
      <c r="R234" t="str">
        <f>""</f>
        <v/>
      </c>
      <c r="S234" t="str">
        <f>""</f>
        <v/>
      </c>
      <c r="V234" t="str">
        <f>""</f>
        <v/>
      </c>
      <c r="X234" t="str">
        <f>""</f>
        <v/>
      </c>
      <c r="Y234" t="str">
        <f>""</f>
        <v/>
      </c>
    </row>
    <row r="235" spans="1:25" x14ac:dyDescent="0.25">
      <c r="A235">
        <v>11017</v>
      </c>
      <c r="B235" t="str">
        <f t="shared" si="44"/>
        <v>MEINI</v>
      </c>
      <c r="C235" t="str">
        <f t="shared" si="45"/>
        <v>HANNA MARIANA</v>
      </c>
      <c r="D235" s="1">
        <v>45895</v>
      </c>
      <c r="E235" s="1">
        <v>45895</v>
      </c>
      <c r="F235">
        <v>100</v>
      </c>
      <c r="G235" s="1">
        <v>45895</v>
      </c>
      <c r="H235" s="1">
        <v>45895</v>
      </c>
      <c r="I235" t="str">
        <f t="shared" si="46"/>
        <v>5061</v>
      </c>
      <c r="J235" t="str">
        <f t="shared" si="47"/>
        <v>PERMESSO BREVE (36H.)</v>
      </c>
      <c r="K235" t="str">
        <f>""</f>
        <v/>
      </c>
      <c r="L235">
        <v>89</v>
      </c>
      <c r="M235" t="str">
        <f>"1:29"</f>
        <v>1:29</v>
      </c>
      <c r="N235">
        <v>1</v>
      </c>
      <c r="O235">
        <v>89</v>
      </c>
      <c r="P235" t="str">
        <f>"1:29"</f>
        <v>1:29</v>
      </c>
      <c r="Q235">
        <v>1</v>
      </c>
      <c r="R235" t="str">
        <f>""</f>
        <v/>
      </c>
      <c r="S235" t="str">
        <f>""</f>
        <v/>
      </c>
      <c r="V235" t="str">
        <f>""</f>
        <v/>
      </c>
      <c r="X235" t="str">
        <f>""</f>
        <v/>
      </c>
      <c r="Y235" t="str">
        <f>""</f>
        <v/>
      </c>
    </row>
    <row r="236" spans="1:25" x14ac:dyDescent="0.25">
      <c r="A236">
        <v>11017</v>
      </c>
      <c r="B236" t="str">
        <f t="shared" si="44"/>
        <v>MEINI</v>
      </c>
      <c r="C236" t="str">
        <f t="shared" si="45"/>
        <v>HANNA MARIANA</v>
      </c>
      <c r="D236" s="1">
        <v>45891</v>
      </c>
      <c r="E236" s="1">
        <v>45891</v>
      </c>
      <c r="F236">
        <v>100</v>
      </c>
      <c r="G236" s="1">
        <v>45891</v>
      </c>
      <c r="H236" s="1">
        <v>45891</v>
      </c>
      <c r="I236" t="str">
        <f t="shared" si="46"/>
        <v>5061</v>
      </c>
      <c r="J236" t="str">
        <f t="shared" si="47"/>
        <v>PERMESSO BREVE (36H.)</v>
      </c>
      <c r="K236" t="str">
        <f>""</f>
        <v/>
      </c>
      <c r="L236">
        <v>29</v>
      </c>
      <c r="M236" t="str">
        <f>"0:29"</f>
        <v>0:29</v>
      </c>
      <c r="N236">
        <v>1</v>
      </c>
      <c r="O236">
        <v>29</v>
      </c>
      <c r="P236" t="str">
        <f>"0:29"</f>
        <v>0:29</v>
      </c>
      <c r="Q236">
        <v>1</v>
      </c>
      <c r="R236" t="str">
        <f>""</f>
        <v/>
      </c>
      <c r="S236" t="str">
        <f>""</f>
        <v/>
      </c>
      <c r="V236" t="str">
        <f>""</f>
        <v/>
      </c>
      <c r="X236" t="str">
        <f>""</f>
        <v/>
      </c>
      <c r="Y236" t="str">
        <f>""</f>
        <v/>
      </c>
    </row>
    <row r="237" spans="1:25" x14ac:dyDescent="0.25">
      <c r="A237">
        <v>11017</v>
      </c>
      <c r="B237" t="str">
        <f t="shared" si="44"/>
        <v>MEINI</v>
      </c>
      <c r="C237" t="str">
        <f t="shared" si="45"/>
        <v>HANNA MARIANA</v>
      </c>
      <c r="D237" s="1">
        <v>45890</v>
      </c>
      <c r="E237" s="1">
        <v>45890</v>
      </c>
      <c r="F237">
        <v>100</v>
      </c>
      <c r="G237" s="1">
        <v>45890</v>
      </c>
      <c r="H237" s="1">
        <v>45890</v>
      </c>
      <c r="I237" t="str">
        <f t="shared" si="46"/>
        <v>5061</v>
      </c>
      <c r="J237" t="str">
        <f t="shared" si="47"/>
        <v>PERMESSO BREVE (36H.)</v>
      </c>
      <c r="K237" t="str">
        <f>""</f>
        <v/>
      </c>
      <c r="L237">
        <v>72</v>
      </c>
      <c r="M237" t="str">
        <f>"1:12"</f>
        <v>1:12</v>
      </c>
      <c r="N237">
        <v>1</v>
      </c>
      <c r="O237">
        <v>72</v>
      </c>
      <c r="P237" t="str">
        <f>"1:12"</f>
        <v>1:12</v>
      </c>
      <c r="Q237">
        <v>1</v>
      </c>
      <c r="R237" t="str">
        <f>""</f>
        <v/>
      </c>
      <c r="S237" t="str">
        <f>""</f>
        <v/>
      </c>
      <c r="V237" t="str">
        <f>""</f>
        <v/>
      </c>
      <c r="X237" t="str">
        <f>""</f>
        <v/>
      </c>
      <c r="Y237" t="str">
        <f>""</f>
        <v/>
      </c>
    </row>
    <row r="238" spans="1:25" x14ac:dyDescent="0.25">
      <c r="A238">
        <v>11017</v>
      </c>
      <c r="B238" t="str">
        <f t="shared" si="44"/>
        <v>MEINI</v>
      </c>
      <c r="C238" t="str">
        <f t="shared" si="45"/>
        <v>HANNA MARIANA</v>
      </c>
      <c r="D238" s="1">
        <v>45888</v>
      </c>
      <c r="E238" s="1">
        <v>45888</v>
      </c>
      <c r="F238">
        <v>100</v>
      </c>
      <c r="G238" s="1">
        <v>45888</v>
      </c>
      <c r="H238" s="1">
        <v>45888</v>
      </c>
      <c r="I238" t="str">
        <f t="shared" si="46"/>
        <v>5061</v>
      </c>
      <c r="J238" t="str">
        <f t="shared" si="47"/>
        <v>PERMESSO BREVE (36H.)</v>
      </c>
      <c r="K238" t="str">
        <f>""</f>
        <v/>
      </c>
      <c r="L238">
        <v>62</v>
      </c>
      <c r="M238" t="str">
        <f>"1:02"</f>
        <v>1:02</v>
      </c>
      <c r="N238">
        <v>1</v>
      </c>
      <c r="O238">
        <v>62</v>
      </c>
      <c r="P238" t="str">
        <f>"1:02"</f>
        <v>1:02</v>
      </c>
      <c r="Q238">
        <v>1</v>
      </c>
      <c r="R238" t="str">
        <f>""</f>
        <v/>
      </c>
      <c r="S238" t="str">
        <f>""</f>
        <v/>
      </c>
      <c r="V238" t="str">
        <f>""</f>
        <v/>
      </c>
      <c r="X238" t="str">
        <f>""</f>
        <v/>
      </c>
      <c r="Y238" t="str">
        <f>""</f>
        <v/>
      </c>
    </row>
    <row r="239" spans="1:25" x14ac:dyDescent="0.25">
      <c r="A239">
        <v>11017</v>
      </c>
      <c r="B239" t="str">
        <f t="shared" si="44"/>
        <v>MEINI</v>
      </c>
      <c r="C239" t="str">
        <f t="shared" si="45"/>
        <v>HANNA MARIANA</v>
      </c>
      <c r="D239" s="1">
        <v>45883</v>
      </c>
      <c r="E239" s="1">
        <v>45883</v>
      </c>
      <c r="F239">
        <v>100</v>
      </c>
      <c r="G239" s="1">
        <v>45883</v>
      </c>
      <c r="H239" s="1">
        <v>45883</v>
      </c>
      <c r="I239" t="str">
        <f t="shared" si="46"/>
        <v>5061</v>
      </c>
      <c r="J239" t="str">
        <f t="shared" si="47"/>
        <v>PERMESSO BREVE (36H.)</v>
      </c>
      <c r="K239" t="str">
        <f>""</f>
        <v/>
      </c>
      <c r="L239">
        <v>109</v>
      </c>
      <c r="M239" t="str">
        <f>"1:49"</f>
        <v>1:49</v>
      </c>
      <c r="N239">
        <v>1</v>
      </c>
      <c r="O239">
        <v>109</v>
      </c>
      <c r="P239" t="str">
        <f>"1:49"</f>
        <v>1:49</v>
      </c>
      <c r="Q239">
        <v>1</v>
      </c>
      <c r="R239" t="str">
        <f>""</f>
        <v/>
      </c>
      <c r="S239" t="str">
        <f>""</f>
        <v/>
      </c>
      <c r="V239" t="str">
        <f>""</f>
        <v/>
      </c>
      <c r="X239" t="str">
        <f>""</f>
        <v/>
      </c>
      <c r="Y239" t="str">
        <f>""</f>
        <v/>
      </c>
    </row>
    <row r="240" spans="1:25" x14ac:dyDescent="0.25">
      <c r="A240">
        <v>11017</v>
      </c>
      <c r="B240" t="str">
        <f t="shared" si="44"/>
        <v>MEINI</v>
      </c>
      <c r="C240" t="str">
        <f t="shared" si="45"/>
        <v>HANNA MARIANA</v>
      </c>
      <c r="D240" s="1">
        <v>45882</v>
      </c>
      <c r="E240" s="1">
        <v>45882</v>
      </c>
      <c r="F240">
        <v>100</v>
      </c>
      <c r="G240" s="1">
        <v>45882</v>
      </c>
      <c r="H240" s="1">
        <v>45882</v>
      </c>
      <c r="I240" t="str">
        <f>"3006"</f>
        <v>3006</v>
      </c>
      <c r="J240" t="str">
        <f>"PERM. RETRIBUITO PER MOTIVI PERSONALI/FAMIGLIARI ORE"</f>
        <v>PERM. RETRIBUITO PER MOTIVI PERSONALI/FAMIGLIARI ORE</v>
      </c>
      <c r="K240" t="str">
        <f>""</f>
        <v/>
      </c>
      <c r="L240">
        <v>60</v>
      </c>
      <c r="M240" t="str">
        <f>"1:00"</f>
        <v>1:00</v>
      </c>
      <c r="N240">
        <v>1</v>
      </c>
      <c r="O240">
        <v>60</v>
      </c>
      <c r="P240" t="str">
        <f>"1:00"</f>
        <v>1:00</v>
      </c>
      <c r="Q240">
        <v>1</v>
      </c>
      <c r="R240" t="str">
        <f>""</f>
        <v/>
      </c>
      <c r="S240" t="str">
        <f>""</f>
        <v/>
      </c>
      <c r="V240" t="str">
        <f>""</f>
        <v/>
      </c>
      <c r="X240" t="str">
        <f>""</f>
        <v/>
      </c>
      <c r="Y240" t="str">
        <f>""</f>
        <v/>
      </c>
    </row>
    <row r="241" spans="1:25" x14ac:dyDescent="0.25">
      <c r="A241">
        <v>11017</v>
      </c>
      <c r="B241" t="str">
        <f t="shared" si="44"/>
        <v>MEINI</v>
      </c>
      <c r="C241" t="str">
        <f t="shared" si="45"/>
        <v>HANNA MARIANA</v>
      </c>
      <c r="D241" s="1">
        <v>45880</v>
      </c>
      <c r="E241" s="1">
        <v>45881</v>
      </c>
      <c r="F241">
        <v>100</v>
      </c>
      <c r="G241" s="1">
        <v>45880</v>
      </c>
      <c r="H241" s="1">
        <v>45881</v>
      </c>
      <c r="I241" t="str">
        <f>"1000"</f>
        <v>1000</v>
      </c>
      <c r="J241" t="str">
        <f>"FERIE"</f>
        <v>FERIE</v>
      </c>
      <c r="K241" t="str">
        <f>""</f>
        <v/>
      </c>
      <c r="L241">
        <v>0</v>
      </c>
      <c r="M241" t="str">
        <f>"0:00"</f>
        <v>0:00</v>
      </c>
      <c r="N241">
        <v>2</v>
      </c>
      <c r="O241">
        <v>0</v>
      </c>
      <c r="P241" t="str">
        <f>"0:00"</f>
        <v>0:00</v>
      </c>
      <c r="Q241">
        <v>2</v>
      </c>
      <c r="R241" t="str">
        <f>""</f>
        <v/>
      </c>
      <c r="S241" t="str">
        <f>""</f>
        <v/>
      </c>
      <c r="V241" t="str">
        <f>""</f>
        <v/>
      </c>
      <c r="X241" t="str">
        <f>""</f>
        <v/>
      </c>
      <c r="Y241" t="str">
        <f>""</f>
        <v/>
      </c>
    </row>
    <row r="242" spans="1:25" x14ac:dyDescent="0.25">
      <c r="A242">
        <v>11017</v>
      </c>
      <c r="B242" t="str">
        <f t="shared" si="44"/>
        <v>MEINI</v>
      </c>
      <c r="C242" t="str">
        <f t="shared" si="45"/>
        <v>HANNA MARIANA</v>
      </c>
      <c r="D242" s="1">
        <v>45873</v>
      </c>
      <c r="E242" s="1">
        <v>45877</v>
      </c>
      <c r="F242">
        <v>100</v>
      </c>
      <c r="G242" s="1">
        <v>45873</v>
      </c>
      <c r="H242" s="1">
        <v>45877</v>
      </c>
      <c r="I242" t="str">
        <f>"1000"</f>
        <v>1000</v>
      </c>
      <c r="J242" t="str">
        <f>"FERIE"</f>
        <v>FERIE</v>
      </c>
      <c r="K242" t="str">
        <f>""</f>
        <v/>
      </c>
      <c r="L242">
        <v>0</v>
      </c>
      <c r="M242" t="str">
        <f>"0:00"</f>
        <v>0:00</v>
      </c>
      <c r="N242">
        <v>5</v>
      </c>
      <c r="O242">
        <v>0</v>
      </c>
      <c r="P242" t="str">
        <f>"0:00"</f>
        <v>0:00</v>
      </c>
      <c r="Q242">
        <v>5</v>
      </c>
      <c r="R242" t="str">
        <f>""</f>
        <v/>
      </c>
      <c r="S242" t="str">
        <f>""</f>
        <v/>
      </c>
      <c r="V242" t="str">
        <f>""</f>
        <v/>
      </c>
      <c r="X242" t="str">
        <f>""</f>
        <v/>
      </c>
      <c r="Y242" t="str">
        <f>""</f>
        <v/>
      </c>
    </row>
    <row r="243" spans="1:25" x14ac:dyDescent="0.25">
      <c r="A243">
        <v>11017</v>
      </c>
      <c r="B243" t="str">
        <f t="shared" si="44"/>
        <v>MEINI</v>
      </c>
      <c r="C243" t="str">
        <f t="shared" si="45"/>
        <v>HANNA MARIANA</v>
      </c>
      <c r="D243" s="1">
        <v>45870</v>
      </c>
      <c r="E243" s="1">
        <v>45870</v>
      </c>
      <c r="F243">
        <v>100</v>
      </c>
      <c r="G243" s="1">
        <v>45870</v>
      </c>
      <c r="H243" s="1">
        <v>45870</v>
      </c>
      <c r="I243" t="str">
        <f>"3006"</f>
        <v>3006</v>
      </c>
      <c r="J243" t="str">
        <f>"PERM. RETRIBUITO PER MOTIVI PERSONALI/FAMIGLIARI ORE"</f>
        <v>PERM. RETRIBUITO PER MOTIVI PERSONALI/FAMIGLIARI ORE</v>
      </c>
      <c r="K243" t="str">
        <f>""</f>
        <v/>
      </c>
      <c r="L243">
        <v>120</v>
      </c>
      <c r="M243" t="str">
        <f>"2:00"</f>
        <v>2:00</v>
      </c>
      <c r="N243">
        <v>1</v>
      </c>
      <c r="O243">
        <v>120</v>
      </c>
      <c r="P243" t="str">
        <f>"2:00"</f>
        <v>2:00</v>
      </c>
      <c r="Q243">
        <v>1</v>
      </c>
      <c r="R243" t="str">
        <f>""</f>
        <v/>
      </c>
      <c r="S243" t="str">
        <f>""</f>
        <v/>
      </c>
      <c r="V243" t="str">
        <f>""</f>
        <v/>
      </c>
      <c r="X243" t="str">
        <f>""</f>
        <v/>
      </c>
      <c r="Y243" t="str">
        <f>""</f>
        <v/>
      </c>
    </row>
    <row r="244" spans="1:25" x14ac:dyDescent="0.25">
      <c r="A244">
        <v>11017</v>
      </c>
      <c r="B244" t="str">
        <f t="shared" si="44"/>
        <v>MEINI</v>
      </c>
      <c r="C244" t="str">
        <f t="shared" si="45"/>
        <v>HANNA MARIANA</v>
      </c>
      <c r="D244" s="1">
        <v>45863</v>
      </c>
      <c r="E244" s="1">
        <v>45863</v>
      </c>
      <c r="F244">
        <v>100</v>
      </c>
      <c r="G244" s="1">
        <v>45863</v>
      </c>
      <c r="H244" s="1">
        <v>45863</v>
      </c>
      <c r="I244" t="str">
        <f>"1000"</f>
        <v>1000</v>
      </c>
      <c r="J244" t="str">
        <f>"FERIE"</f>
        <v>FERIE</v>
      </c>
      <c r="K244" t="str">
        <f>""</f>
        <v/>
      </c>
      <c r="L244">
        <v>0</v>
      </c>
      <c r="M244" t="str">
        <f>"0:00"</f>
        <v>0:00</v>
      </c>
      <c r="N244">
        <v>1</v>
      </c>
      <c r="O244">
        <v>0</v>
      </c>
      <c r="P244" t="str">
        <f>"0:00"</f>
        <v>0:00</v>
      </c>
      <c r="Q244">
        <v>1</v>
      </c>
      <c r="R244" t="str">
        <f>""</f>
        <v/>
      </c>
      <c r="S244" t="str">
        <f>""</f>
        <v/>
      </c>
      <c r="V244" t="str">
        <f>""</f>
        <v/>
      </c>
      <c r="X244" t="str">
        <f>""</f>
        <v/>
      </c>
      <c r="Y244" t="str">
        <f>""</f>
        <v/>
      </c>
    </row>
    <row r="245" spans="1:25" x14ac:dyDescent="0.25">
      <c r="A245">
        <v>11017</v>
      </c>
      <c r="B245" t="str">
        <f t="shared" si="44"/>
        <v>MEINI</v>
      </c>
      <c r="C245" t="str">
        <f t="shared" si="45"/>
        <v>HANNA MARIANA</v>
      </c>
      <c r="D245" s="1">
        <v>45849</v>
      </c>
      <c r="E245" s="1">
        <v>45849</v>
      </c>
      <c r="F245">
        <v>100</v>
      </c>
      <c r="G245" s="1">
        <v>45849</v>
      </c>
      <c r="H245" s="1">
        <v>45849</v>
      </c>
      <c r="I245" t="str">
        <f>"3006"</f>
        <v>3006</v>
      </c>
      <c r="J245" t="str">
        <f>"PERM. RETRIBUITO PER MOTIVI PERSONALI/FAMIGLIARI ORE"</f>
        <v>PERM. RETRIBUITO PER MOTIVI PERSONALI/FAMIGLIARI ORE</v>
      </c>
      <c r="K245" t="str">
        <f>""</f>
        <v/>
      </c>
      <c r="L245">
        <v>60</v>
      </c>
      <c r="M245" t="str">
        <f>"1:00"</f>
        <v>1:00</v>
      </c>
      <c r="N245">
        <v>1</v>
      </c>
      <c r="O245">
        <v>60</v>
      </c>
      <c r="P245" t="str">
        <f>"1:00"</f>
        <v>1:00</v>
      </c>
      <c r="Q245">
        <v>1</v>
      </c>
      <c r="R245" t="str">
        <f>""</f>
        <v/>
      </c>
      <c r="S245" t="str">
        <f>""</f>
        <v/>
      </c>
      <c r="V245" t="str">
        <f>""</f>
        <v/>
      </c>
      <c r="X245" t="str">
        <f>""</f>
        <v/>
      </c>
      <c r="Y245" t="str">
        <f>""</f>
        <v/>
      </c>
    </row>
    <row r="246" spans="1:25" x14ac:dyDescent="0.25">
      <c r="A246">
        <v>11017</v>
      </c>
      <c r="B246" t="str">
        <f t="shared" si="44"/>
        <v>MEINI</v>
      </c>
      <c r="C246" t="str">
        <f t="shared" si="45"/>
        <v>HANNA MARIANA</v>
      </c>
      <c r="D246" s="1">
        <v>45848</v>
      </c>
      <c r="E246" s="1">
        <v>45848</v>
      </c>
      <c r="F246">
        <v>100</v>
      </c>
      <c r="G246" s="1">
        <v>45848</v>
      </c>
      <c r="H246" s="1">
        <v>45848</v>
      </c>
      <c r="I246" t="str">
        <f>"3006"</f>
        <v>3006</v>
      </c>
      <c r="J246" t="str">
        <f>"PERM. RETRIBUITO PER MOTIVI PERSONALI/FAMIGLIARI ORE"</f>
        <v>PERM. RETRIBUITO PER MOTIVI PERSONALI/FAMIGLIARI ORE</v>
      </c>
      <c r="K246" t="str">
        <f>""</f>
        <v/>
      </c>
      <c r="L246">
        <v>120</v>
      </c>
      <c r="M246" t="str">
        <f>"2:00"</f>
        <v>2:00</v>
      </c>
      <c r="N246">
        <v>1</v>
      </c>
      <c r="O246">
        <v>120</v>
      </c>
      <c r="P246" t="str">
        <f>"2:00"</f>
        <v>2:00</v>
      </c>
      <c r="Q246">
        <v>1</v>
      </c>
      <c r="R246" t="str">
        <f>""</f>
        <v/>
      </c>
      <c r="S246" t="str">
        <f>""</f>
        <v/>
      </c>
      <c r="V246" t="str">
        <f>""</f>
        <v/>
      </c>
      <c r="X246" t="str">
        <f>""</f>
        <v/>
      </c>
      <c r="Y246" t="str">
        <f>""</f>
        <v/>
      </c>
    </row>
    <row r="247" spans="1:25" x14ac:dyDescent="0.25">
      <c r="A247">
        <v>11017</v>
      </c>
      <c r="B247" t="str">
        <f t="shared" si="44"/>
        <v>MEINI</v>
      </c>
      <c r="C247" t="str">
        <f t="shared" si="45"/>
        <v>HANNA MARIANA</v>
      </c>
      <c r="D247" s="1">
        <v>45845</v>
      </c>
      <c r="E247" s="1">
        <v>45845</v>
      </c>
      <c r="F247">
        <v>100</v>
      </c>
      <c r="G247" s="1">
        <v>45845</v>
      </c>
      <c r="H247" s="1">
        <v>45845</v>
      </c>
      <c r="I247" t="str">
        <f>"1000"</f>
        <v>1000</v>
      </c>
      <c r="J247" t="str">
        <f>"FERIE"</f>
        <v>FERIE</v>
      </c>
      <c r="K247" t="str">
        <f>""</f>
        <v/>
      </c>
      <c r="L247">
        <v>0</v>
      </c>
      <c r="M247" t="str">
        <f>"0:00"</f>
        <v>0:00</v>
      </c>
      <c r="N247">
        <v>1</v>
      </c>
      <c r="O247">
        <v>0</v>
      </c>
      <c r="P247" t="str">
        <f>"0:00"</f>
        <v>0:00</v>
      </c>
      <c r="Q247">
        <v>1</v>
      </c>
      <c r="R247" t="str">
        <f>""</f>
        <v/>
      </c>
      <c r="S247" t="str">
        <f>""</f>
        <v/>
      </c>
      <c r="V247" t="str">
        <f>""</f>
        <v/>
      </c>
      <c r="X247" t="str">
        <f>""</f>
        <v/>
      </c>
      <c r="Y247" t="str">
        <f>""</f>
        <v/>
      </c>
    </row>
    <row r="248" spans="1:25" x14ac:dyDescent="0.25">
      <c r="A248">
        <v>11017</v>
      </c>
      <c r="B248" t="str">
        <f t="shared" si="44"/>
        <v>MEINI</v>
      </c>
      <c r="C248" t="str">
        <f t="shared" si="45"/>
        <v>HANNA MARIANA</v>
      </c>
      <c r="D248" s="1">
        <v>45842</v>
      </c>
      <c r="E248" s="1">
        <v>45842</v>
      </c>
      <c r="F248">
        <v>100</v>
      </c>
      <c r="G248" s="1">
        <v>45842</v>
      </c>
      <c r="H248" s="1">
        <v>45842</v>
      </c>
      <c r="I248" t="str">
        <f>"3006"</f>
        <v>3006</v>
      </c>
      <c r="J248" t="str">
        <f>"PERM. RETRIBUITO PER MOTIVI PERSONALI/FAMIGLIARI ORE"</f>
        <v>PERM. RETRIBUITO PER MOTIVI PERSONALI/FAMIGLIARI ORE</v>
      </c>
      <c r="K248" t="str">
        <f>""</f>
        <v/>
      </c>
      <c r="L248">
        <v>180</v>
      </c>
      <c r="M248" t="str">
        <f>"3:00"</f>
        <v>3:00</v>
      </c>
      <c r="N248">
        <v>1</v>
      </c>
      <c r="O248">
        <v>180</v>
      </c>
      <c r="P248" t="str">
        <f>"3:00"</f>
        <v>3:00</v>
      </c>
      <c r="Q248">
        <v>1</v>
      </c>
      <c r="R248" t="str">
        <f>""</f>
        <v/>
      </c>
      <c r="S248" t="str">
        <f>""</f>
        <v/>
      </c>
      <c r="V248" t="str">
        <f>""</f>
        <v/>
      </c>
      <c r="X248" t="str">
        <f>""</f>
        <v/>
      </c>
      <c r="Y248" t="str">
        <f>""</f>
        <v/>
      </c>
    </row>
    <row r="249" spans="1:25" x14ac:dyDescent="0.25">
      <c r="A249">
        <v>11021</v>
      </c>
      <c r="B249" t="str">
        <f t="shared" ref="B249:B254" si="48">"PECORARO "</f>
        <v xml:space="preserve">PECORARO </v>
      </c>
      <c r="C249" t="str">
        <f t="shared" ref="C249:C254" si="49">"NADIA"</f>
        <v>NADIA</v>
      </c>
      <c r="D249" s="1">
        <v>45925</v>
      </c>
      <c r="E249" s="1">
        <v>45966</v>
      </c>
      <c r="F249">
        <v>100</v>
      </c>
      <c r="G249" s="1">
        <v>45925</v>
      </c>
      <c r="H249" s="1">
        <v>45966</v>
      </c>
      <c r="I249" t="str">
        <f t="shared" ref="I249:I254" si="50">"1513"</f>
        <v>1513</v>
      </c>
      <c r="J249" t="str">
        <f t="shared" ref="J249:J254" si="51">"MALATTIA PATOLOGIE GRAVI"</f>
        <v>MALATTIA PATOLOGIE GRAVI</v>
      </c>
      <c r="K249" t="str">
        <f>""</f>
        <v/>
      </c>
      <c r="L249">
        <v>0</v>
      </c>
      <c r="M249" t="str">
        <f t="shared" ref="M249:M254" si="52">"0:00"</f>
        <v>0:00</v>
      </c>
      <c r="N249">
        <v>42</v>
      </c>
      <c r="O249">
        <v>0</v>
      </c>
      <c r="P249" t="str">
        <f t="shared" ref="P249:P254" si="53">"0:00"</f>
        <v>0:00</v>
      </c>
      <c r="Q249">
        <v>6</v>
      </c>
      <c r="R249" t="str">
        <f>""</f>
        <v/>
      </c>
      <c r="S249" t="str">
        <f>""</f>
        <v/>
      </c>
      <c r="V249" t="str">
        <f>""</f>
        <v/>
      </c>
      <c r="X249" t="str">
        <f>""</f>
        <v/>
      </c>
      <c r="Y249" t="str">
        <f>""</f>
        <v/>
      </c>
    </row>
    <row r="250" spans="1:25" x14ac:dyDescent="0.25">
      <c r="A250">
        <v>11021</v>
      </c>
      <c r="B250" t="str">
        <f t="shared" si="48"/>
        <v xml:space="preserve">PECORARO </v>
      </c>
      <c r="C250" t="str">
        <f t="shared" si="49"/>
        <v>NADIA</v>
      </c>
      <c r="D250" s="1">
        <v>45904</v>
      </c>
      <c r="E250" s="1">
        <v>45924</v>
      </c>
      <c r="F250">
        <v>100</v>
      </c>
      <c r="G250" s="1">
        <v>45904</v>
      </c>
      <c r="H250" s="1">
        <v>45924</v>
      </c>
      <c r="I250" t="str">
        <f t="shared" si="50"/>
        <v>1513</v>
      </c>
      <c r="J250" t="str">
        <f t="shared" si="51"/>
        <v>MALATTIA PATOLOGIE GRAVI</v>
      </c>
      <c r="K250" t="str">
        <f>""</f>
        <v/>
      </c>
      <c r="L250">
        <v>0</v>
      </c>
      <c r="M250" t="str">
        <f t="shared" si="52"/>
        <v>0:00</v>
      </c>
      <c r="N250">
        <v>21</v>
      </c>
      <c r="O250">
        <v>0</v>
      </c>
      <c r="P250" t="str">
        <f t="shared" si="53"/>
        <v>0:00</v>
      </c>
      <c r="Q250">
        <v>21</v>
      </c>
      <c r="R250" t="str">
        <f>""</f>
        <v/>
      </c>
      <c r="S250" t="str">
        <f>""</f>
        <v/>
      </c>
      <c r="V250" t="str">
        <f>""</f>
        <v/>
      </c>
      <c r="X250" t="str">
        <f>""</f>
        <v/>
      </c>
      <c r="Y250" t="str">
        <f>""</f>
        <v/>
      </c>
    </row>
    <row r="251" spans="1:25" x14ac:dyDescent="0.25">
      <c r="A251">
        <v>11021</v>
      </c>
      <c r="B251" t="str">
        <f t="shared" si="48"/>
        <v xml:space="preserve">PECORARO </v>
      </c>
      <c r="C251" t="str">
        <f t="shared" si="49"/>
        <v>NADIA</v>
      </c>
      <c r="D251" s="1">
        <v>45884</v>
      </c>
      <c r="E251" s="1">
        <v>45903</v>
      </c>
      <c r="F251">
        <v>100</v>
      </c>
      <c r="G251" s="1">
        <v>45884</v>
      </c>
      <c r="H251" s="1">
        <v>45903</v>
      </c>
      <c r="I251" t="str">
        <f t="shared" si="50"/>
        <v>1513</v>
      </c>
      <c r="J251" t="str">
        <f t="shared" si="51"/>
        <v>MALATTIA PATOLOGIE GRAVI</v>
      </c>
      <c r="K251" t="str">
        <f>""</f>
        <v/>
      </c>
      <c r="L251">
        <v>0</v>
      </c>
      <c r="M251" t="str">
        <f t="shared" si="52"/>
        <v>0:00</v>
      </c>
      <c r="N251">
        <v>20</v>
      </c>
      <c r="O251">
        <v>0</v>
      </c>
      <c r="P251" t="str">
        <f t="shared" si="53"/>
        <v>0:00</v>
      </c>
      <c r="Q251">
        <v>20</v>
      </c>
      <c r="R251" t="str">
        <f>""</f>
        <v/>
      </c>
      <c r="S251" t="str">
        <f>""</f>
        <v/>
      </c>
      <c r="V251" t="str">
        <f>""</f>
        <v/>
      </c>
      <c r="X251" t="str">
        <f>""</f>
        <v/>
      </c>
      <c r="Y251" t="str">
        <f>""</f>
        <v/>
      </c>
    </row>
    <row r="252" spans="1:25" x14ac:dyDescent="0.25">
      <c r="A252">
        <v>11021</v>
      </c>
      <c r="B252" t="str">
        <f t="shared" si="48"/>
        <v xml:space="preserve">PECORARO </v>
      </c>
      <c r="C252" t="str">
        <f t="shared" si="49"/>
        <v>NADIA</v>
      </c>
      <c r="D252" s="1">
        <v>45863</v>
      </c>
      <c r="E252" s="1">
        <v>45883</v>
      </c>
      <c r="F252">
        <v>100</v>
      </c>
      <c r="G252" s="1">
        <v>45863</v>
      </c>
      <c r="H252" s="1">
        <v>45883</v>
      </c>
      <c r="I252" t="str">
        <f t="shared" si="50"/>
        <v>1513</v>
      </c>
      <c r="J252" t="str">
        <f t="shared" si="51"/>
        <v>MALATTIA PATOLOGIE GRAVI</v>
      </c>
      <c r="K252" t="str">
        <f>""</f>
        <v/>
      </c>
      <c r="L252">
        <v>0</v>
      </c>
      <c r="M252" t="str">
        <f t="shared" si="52"/>
        <v>0:00</v>
      </c>
      <c r="N252">
        <v>21</v>
      </c>
      <c r="O252">
        <v>0</v>
      </c>
      <c r="P252" t="str">
        <f t="shared" si="53"/>
        <v>0:00</v>
      </c>
      <c r="Q252">
        <v>21</v>
      </c>
      <c r="R252" t="str">
        <f>""</f>
        <v/>
      </c>
      <c r="S252" t="str">
        <f>""</f>
        <v/>
      </c>
      <c r="V252" t="str">
        <f>""</f>
        <v/>
      </c>
      <c r="X252" t="str">
        <f>""</f>
        <v/>
      </c>
      <c r="Y252" t="str">
        <f>""</f>
        <v/>
      </c>
    </row>
    <row r="253" spans="1:25" x14ac:dyDescent="0.25">
      <c r="A253">
        <v>11021</v>
      </c>
      <c r="B253" t="str">
        <f t="shared" si="48"/>
        <v xml:space="preserve">PECORARO </v>
      </c>
      <c r="C253" t="str">
        <f t="shared" si="49"/>
        <v>NADIA</v>
      </c>
      <c r="D253" s="1">
        <v>45840</v>
      </c>
      <c r="E253" s="1">
        <v>45862</v>
      </c>
      <c r="F253">
        <v>100</v>
      </c>
      <c r="G253" s="1">
        <v>45840</v>
      </c>
      <c r="H253" s="1">
        <v>45862</v>
      </c>
      <c r="I253" t="str">
        <f t="shared" si="50"/>
        <v>1513</v>
      </c>
      <c r="J253" t="str">
        <f t="shared" si="51"/>
        <v>MALATTIA PATOLOGIE GRAVI</v>
      </c>
      <c r="K253" t="str">
        <f>""</f>
        <v/>
      </c>
      <c r="L253">
        <v>0</v>
      </c>
      <c r="M253" t="str">
        <f t="shared" si="52"/>
        <v>0:00</v>
      </c>
      <c r="N253">
        <v>23</v>
      </c>
      <c r="O253">
        <v>0</v>
      </c>
      <c r="P253" t="str">
        <f t="shared" si="53"/>
        <v>0:00</v>
      </c>
      <c r="Q253">
        <v>23</v>
      </c>
      <c r="R253" t="str">
        <f>""</f>
        <v/>
      </c>
      <c r="S253" t="str">
        <f>""</f>
        <v/>
      </c>
      <c r="V253" t="str">
        <f>""</f>
        <v/>
      </c>
      <c r="X253" t="str">
        <f>""</f>
        <v/>
      </c>
      <c r="Y253" t="str">
        <f>""</f>
        <v/>
      </c>
    </row>
    <row r="254" spans="1:25" x14ac:dyDescent="0.25">
      <c r="A254">
        <v>11021</v>
      </c>
      <c r="B254" t="str">
        <f t="shared" si="48"/>
        <v xml:space="preserve">PECORARO </v>
      </c>
      <c r="C254" t="str">
        <f t="shared" si="49"/>
        <v>NADIA</v>
      </c>
      <c r="D254" s="1">
        <v>45820</v>
      </c>
      <c r="E254" s="1">
        <v>45839</v>
      </c>
      <c r="F254">
        <v>100</v>
      </c>
      <c r="G254" s="1">
        <v>45820</v>
      </c>
      <c r="H254" s="1">
        <v>45839</v>
      </c>
      <c r="I254" t="str">
        <f t="shared" si="50"/>
        <v>1513</v>
      </c>
      <c r="J254" t="str">
        <f t="shared" si="51"/>
        <v>MALATTIA PATOLOGIE GRAVI</v>
      </c>
      <c r="K254" t="str">
        <f>""</f>
        <v/>
      </c>
      <c r="L254">
        <v>0</v>
      </c>
      <c r="M254" t="str">
        <f t="shared" si="52"/>
        <v>0:00</v>
      </c>
      <c r="N254">
        <v>20</v>
      </c>
      <c r="O254">
        <v>0</v>
      </c>
      <c r="P254" t="str">
        <f t="shared" si="53"/>
        <v>0:00</v>
      </c>
      <c r="Q254">
        <v>1</v>
      </c>
      <c r="R254" t="str">
        <f>""</f>
        <v/>
      </c>
      <c r="S254" t="str">
        <f>""</f>
        <v/>
      </c>
      <c r="V254" t="str">
        <f>""</f>
        <v/>
      </c>
      <c r="X254" t="str">
        <f>""</f>
        <v/>
      </c>
      <c r="Y254" t="str">
        <f>""</f>
        <v/>
      </c>
    </row>
    <row r="255" spans="1:25" x14ac:dyDescent="0.25">
      <c r="A255">
        <v>11024</v>
      </c>
      <c r="B255" t="str">
        <f t="shared" ref="B255:B275" si="54">"FABBRI"</f>
        <v>FABBRI</v>
      </c>
      <c r="C255" t="str">
        <f t="shared" ref="C255:C275" si="55">"PAOLA"</f>
        <v>PAOLA</v>
      </c>
      <c r="D255" s="1">
        <v>45926</v>
      </c>
      <c r="E255" s="1">
        <v>45926</v>
      </c>
      <c r="F255">
        <v>100</v>
      </c>
      <c r="G255" s="1">
        <v>45926</v>
      </c>
      <c r="H255" s="1">
        <v>45926</v>
      </c>
      <c r="I255" t="str">
        <f t="shared" ref="I255:I264" si="56">"1010"</f>
        <v>1010</v>
      </c>
      <c r="J255" t="str">
        <f t="shared" ref="J255:J264" si="57">"RECUPERO ORE ECCEDENTI"</f>
        <v>RECUPERO ORE ECCEDENTI</v>
      </c>
      <c r="K255" t="str">
        <f>""</f>
        <v/>
      </c>
      <c r="L255">
        <v>34</v>
      </c>
      <c r="M255" t="str">
        <f>"0:34"</f>
        <v>0:34</v>
      </c>
      <c r="N255">
        <v>1</v>
      </c>
      <c r="O255">
        <v>34</v>
      </c>
      <c r="P255" t="str">
        <f>"0:34"</f>
        <v>0:34</v>
      </c>
      <c r="Q255">
        <v>1</v>
      </c>
      <c r="R255" t="str">
        <f>""</f>
        <v/>
      </c>
      <c r="S255" t="str">
        <f>""</f>
        <v/>
      </c>
      <c r="V255" t="str">
        <f>""</f>
        <v/>
      </c>
      <c r="X255" t="str">
        <f>""</f>
        <v/>
      </c>
      <c r="Y255" t="str">
        <f>""</f>
        <v/>
      </c>
    </row>
    <row r="256" spans="1:25" x14ac:dyDescent="0.25">
      <c r="A256">
        <v>11024</v>
      </c>
      <c r="B256" t="str">
        <f t="shared" si="54"/>
        <v>FABBRI</v>
      </c>
      <c r="C256" t="str">
        <f t="shared" si="55"/>
        <v>PAOLA</v>
      </c>
      <c r="D256" s="1">
        <v>45925</v>
      </c>
      <c r="E256" s="1">
        <v>45925</v>
      </c>
      <c r="F256">
        <v>100</v>
      </c>
      <c r="G256" s="1">
        <v>45925</v>
      </c>
      <c r="H256" s="1">
        <v>45925</v>
      </c>
      <c r="I256" t="str">
        <f t="shared" si="56"/>
        <v>1010</v>
      </c>
      <c r="J256" t="str">
        <f t="shared" si="57"/>
        <v>RECUPERO ORE ECCEDENTI</v>
      </c>
      <c r="K256" t="str">
        <f>""</f>
        <v/>
      </c>
      <c r="L256">
        <v>70</v>
      </c>
      <c r="M256" t="str">
        <f>"1:10"</f>
        <v>1:10</v>
      </c>
      <c r="N256">
        <v>1</v>
      </c>
      <c r="O256">
        <v>70</v>
      </c>
      <c r="P256" t="str">
        <f>"1:10"</f>
        <v>1:10</v>
      </c>
      <c r="Q256">
        <v>1</v>
      </c>
      <c r="R256" t="str">
        <f>""</f>
        <v/>
      </c>
      <c r="S256" t="str">
        <f>""</f>
        <v/>
      </c>
      <c r="V256" t="str">
        <f>""</f>
        <v/>
      </c>
      <c r="X256" t="str">
        <f>""</f>
        <v/>
      </c>
      <c r="Y256" t="str">
        <f>""</f>
        <v/>
      </c>
    </row>
    <row r="257" spans="1:25" x14ac:dyDescent="0.25">
      <c r="A257">
        <v>11024</v>
      </c>
      <c r="B257" t="str">
        <f t="shared" si="54"/>
        <v>FABBRI</v>
      </c>
      <c r="C257" t="str">
        <f t="shared" si="55"/>
        <v>PAOLA</v>
      </c>
      <c r="D257" s="1">
        <v>45923</v>
      </c>
      <c r="E257" s="1">
        <v>45923</v>
      </c>
      <c r="F257">
        <v>100</v>
      </c>
      <c r="G257" s="1">
        <v>45923</v>
      </c>
      <c r="H257" s="1">
        <v>45923</v>
      </c>
      <c r="I257" t="str">
        <f t="shared" si="56"/>
        <v>1010</v>
      </c>
      <c r="J257" t="str">
        <f t="shared" si="57"/>
        <v>RECUPERO ORE ECCEDENTI</v>
      </c>
      <c r="K257" t="str">
        <f>""</f>
        <v/>
      </c>
      <c r="L257">
        <v>1</v>
      </c>
      <c r="M257" t="str">
        <f>"0:01"</f>
        <v>0:01</v>
      </c>
      <c r="N257">
        <v>1</v>
      </c>
      <c r="O257">
        <v>1</v>
      </c>
      <c r="P257" t="str">
        <f>"0:01"</f>
        <v>0:01</v>
      </c>
      <c r="Q257">
        <v>1</v>
      </c>
      <c r="R257" t="str">
        <f>""</f>
        <v/>
      </c>
      <c r="S257" t="str">
        <f>""</f>
        <v/>
      </c>
      <c r="V257" t="str">
        <f>""</f>
        <v/>
      </c>
      <c r="X257" t="str">
        <f>""</f>
        <v/>
      </c>
      <c r="Y257" t="str">
        <f>""</f>
        <v/>
      </c>
    </row>
    <row r="258" spans="1:25" x14ac:dyDescent="0.25">
      <c r="A258">
        <v>11024</v>
      </c>
      <c r="B258" t="str">
        <f t="shared" si="54"/>
        <v>FABBRI</v>
      </c>
      <c r="C258" t="str">
        <f t="shared" si="55"/>
        <v>PAOLA</v>
      </c>
      <c r="D258" s="1">
        <v>45915</v>
      </c>
      <c r="E258" s="1">
        <v>45915</v>
      </c>
      <c r="F258">
        <v>100</v>
      </c>
      <c r="G258" s="1">
        <v>45915</v>
      </c>
      <c r="H258" s="1">
        <v>45915</v>
      </c>
      <c r="I258" t="str">
        <f t="shared" si="56"/>
        <v>1010</v>
      </c>
      <c r="J258" t="str">
        <f t="shared" si="57"/>
        <v>RECUPERO ORE ECCEDENTI</v>
      </c>
      <c r="K258" t="str">
        <f>""</f>
        <v/>
      </c>
      <c r="L258">
        <v>45</v>
      </c>
      <c r="M258" t="str">
        <f>"0:45"</f>
        <v>0:45</v>
      </c>
      <c r="N258">
        <v>1</v>
      </c>
      <c r="O258">
        <v>45</v>
      </c>
      <c r="P258" t="str">
        <f>"0:45"</f>
        <v>0:45</v>
      </c>
      <c r="Q258">
        <v>1</v>
      </c>
      <c r="R258" t="str">
        <f>""</f>
        <v/>
      </c>
      <c r="S258" t="str">
        <f>""</f>
        <v/>
      </c>
      <c r="V258" t="str">
        <f>""</f>
        <v/>
      </c>
      <c r="X258" t="str">
        <f>""</f>
        <v/>
      </c>
      <c r="Y258" t="str">
        <f>""</f>
        <v/>
      </c>
    </row>
    <row r="259" spans="1:25" x14ac:dyDescent="0.25">
      <c r="A259">
        <v>11024</v>
      </c>
      <c r="B259" t="str">
        <f t="shared" si="54"/>
        <v>FABBRI</v>
      </c>
      <c r="C259" t="str">
        <f t="shared" si="55"/>
        <v>PAOLA</v>
      </c>
      <c r="D259" s="1">
        <v>45912</v>
      </c>
      <c r="E259" s="1">
        <v>45912</v>
      </c>
      <c r="F259">
        <v>100</v>
      </c>
      <c r="G259" s="1">
        <v>45912</v>
      </c>
      <c r="H259" s="1">
        <v>45912</v>
      </c>
      <c r="I259" t="str">
        <f t="shared" si="56"/>
        <v>1010</v>
      </c>
      <c r="J259" t="str">
        <f t="shared" si="57"/>
        <v>RECUPERO ORE ECCEDENTI</v>
      </c>
      <c r="K259" t="str">
        <f>""</f>
        <v/>
      </c>
      <c r="L259">
        <v>1</v>
      </c>
      <c r="M259" t="str">
        <f>"0:01"</f>
        <v>0:01</v>
      </c>
      <c r="N259">
        <v>1</v>
      </c>
      <c r="O259">
        <v>1</v>
      </c>
      <c r="P259" t="str">
        <f>"0:01"</f>
        <v>0:01</v>
      </c>
      <c r="Q259">
        <v>1</v>
      </c>
      <c r="R259" t="str">
        <f>""</f>
        <v/>
      </c>
      <c r="S259" t="str">
        <f>""</f>
        <v/>
      </c>
      <c r="V259" t="str">
        <f>""</f>
        <v/>
      </c>
      <c r="X259" t="str">
        <f>""</f>
        <v/>
      </c>
      <c r="Y259" t="str">
        <f>""</f>
        <v/>
      </c>
    </row>
    <row r="260" spans="1:25" x14ac:dyDescent="0.25">
      <c r="A260">
        <v>11024</v>
      </c>
      <c r="B260" t="str">
        <f t="shared" si="54"/>
        <v>FABBRI</v>
      </c>
      <c r="C260" t="str">
        <f t="shared" si="55"/>
        <v>PAOLA</v>
      </c>
      <c r="D260" s="1">
        <v>45904</v>
      </c>
      <c r="E260" s="1">
        <v>45904</v>
      </c>
      <c r="F260">
        <v>100</v>
      </c>
      <c r="G260" s="1">
        <v>45904</v>
      </c>
      <c r="H260" s="1">
        <v>45904</v>
      </c>
      <c r="I260" t="str">
        <f t="shared" si="56"/>
        <v>1010</v>
      </c>
      <c r="J260" t="str">
        <f t="shared" si="57"/>
        <v>RECUPERO ORE ECCEDENTI</v>
      </c>
      <c r="K260" t="str">
        <f>""</f>
        <v/>
      </c>
      <c r="L260">
        <v>14</v>
      </c>
      <c r="M260" t="str">
        <f>"0:14"</f>
        <v>0:14</v>
      </c>
      <c r="N260">
        <v>1</v>
      </c>
      <c r="O260">
        <v>14</v>
      </c>
      <c r="P260" t="str">
        <f>"0:14"</f>
        <v>0:14</v>
      </c>
      <c r="Q260">
        <v>1</v>
      </c>
      <c r="R260" t="str">
        <f>""</f>
        <v/>
      </c>
      <c r="S260" t="str">
        <f>""</f>
        <v/>
      </c>
      <c r="V260" t="str">
        <f>""</f>
        <v/>
      </c>
      <c r="X260" t="str">
        <f>""</f>
        <v/>
      </c>
      <c r="Y260" t="str">
        <f>""</f>
        <v/>
      </c>
    </row>
    <row r="261" spans="1:25" x14ac:dyDescent="0.25">
      <c r="A261">
        <v>11024</v>
      </c>
      <c r="B261" t="str">
        <f t="shared" si="54"/>
        <v>FABBRI</v>
      </c>
      <c r="C261" t="str">
        <f t="shared" si="55"/>
        <v>PAOLA</v>
      </c>
      <c r="D261" s="1">
        <v>45902</v>
      </c>
      <c r="E261" s="1">
        <v>45902</v>
      </c>
      <c r="F261">
        <v>100</v>
      </c>
      <c r="G261" s="1">
        <v>45902</v>
      </c>
      <c r="H261" s="1">
        <v>45902</v>
      </c>
      <c r="I261" t="str">
        <f t="shared" si="56"/>
        <v>1010</v>
      </c>
      <c r="J261" t="str">
        <f t="shared" si="57"/>
        <v>RECUPERO ORE ECCEDENTI</v>
      </c>
      <c r="K261" t="str">
        <f>""</f>
        <v/>
      </c>
      <c r="L261">
        <v>3</v>
      </c>
      <c r="M261" t="str">
        <f>"0:03"</f>
        <v>0:03</v>
      </c>
      <c r="N261">
        <v>1</v>
      </c>
      <c r="O261">
        <v>3</v>
      </c>
      <c r="P261" t="str">
        <f>"0:03"</f>
        <v>0:03</v>
      </c>
      <c r="Q261">
        <v>1</v>
      </c>
      <c r="R261" t="str">
        <f>""</f>
        <v/>
      </c>
      <c r="S261" t="str">
        <f>""</f>
        <v/>
      </c>
      <c r="V261" t="str">
        <f>""</f>
        <v/>
      </c>
      <c r="X261" t="str">
        <f>""</f>
        <v/>
      </c>
      <c r="Y261" t="str">
        <f>""</f>
        <v/>
      </c>
    </row>
    <row r="262" spans="1:25" x14ac:dyDescent="0.25">
      <c r="A262">
        <v>11024</v>
      </c>
      <c r="B262" t="str">
        <f t="shared" si="54"/>
        <v>FABBRI</v>
      </c>
      <c r="C262" t="str">
        <f t="shared" si="55"/>
        <v>PAOLA</v>
      </c>
      <c r="D262" s="1">
        <v>45897</v>
      </c>
      <c r="E262" s="1">
        <v>45897</v>
      </c>
      <c r="F262">
        <v>100</v>
      </c>
      <c r="G262" s="1">
        <v>45897</v>
      </c>
      <c r="H262" s="1">
        <v>45897</v>
      </c>
      <c r="I262" t="str">
        <f t="shared" si="56"/>
        <v>1010</v>
      </c>
      <c r="J262" t="str">
        <f t="shared" si="57"/>
        <v>RECUPERO ORE ECCEDENTI</v>
      </c>
      <c r="K262" t="str">
        <f>""</f>
        <v/>
      </c>
      <c r="L262">
        <v>101</v>
      </c>
      <c r="M262" t="str">
        <f>"1:41"</f>
        <v>1:41</v>
      </c>
      <c r="N262">
        <v>1</v>
      </c>
      <c r="O262">
        <v>101</v>
      </c>
      <c r="P262" t="str">
        <f>"1:41"</f>
        <v>1:41</v>
      </c>
      <c r="Q262">
        <v>1</v>
      </c>
      <c r="R262" t="str">
        <f>""</f>
        <v/>
      </c>
      <c r="S262" t="str">
        <f>""</f>
        <v/>
      </c>
      <c r="V262" t="str">
        <f>""</f>
        <v/>
      </c>
      <c r="X262" t="str">
        <f>""</f>
        <v/>
      </c>
      <c r="Y262" t="str">
        <f>""</f>
        <v/>
      </c>
    </row>
    <row r="263" spans="1:25" x14ac:dyDescent="0.25">
      <c r="A263">
        <v>11024</v>
      </c>
      <c r="B263" t="str">
        <f t="shared" si="54"/>
        <v>FABBRI</v>
      </c>
      <c r="C263" t="str">
        <f t="shared" si="55"/>
        <v>PAOLA</v>
      </c>
      <c r="D263" s="1">
        <v>45895</v>
      </c>
      <c r="E263" s="1">
        <v>45895</v>
      </c>
      <c r="F263">
        <v>100</v>
      </c>
      <c r="G263" s="1">
        <v>45895</v>
      </c>
      <c r="H263" s="1">
        <v>45895</v>
      </c>
      <c r="I263" t="str">
        <f t="shared" si="56"/>
        <v>1010</v>
      </c>
      <c r="J263" t="str">
        <f t="shared" si="57"/>
        <v>RECUPERO ORE ECCEDENTI</v>
      </c>
      <c r="K263" t="str">
        <f>""</f>
        <v/>
      </c>
      <c r="L263">
        <v>6</v>
      </c>
      <c r="M263" t="str">
        <f>"0:06"</f>
        <v>0:06</v>
      </c>
      <c r="N263">
        <v>1</v>
      </c>
      <c r="O263">
        <v>6</v>
      </c>
      <c r="P263" t="str">
        <f>"0:06"</f>
        <v>0:06</v>
      </c>
      <c r="Q263">
        <v>1</v>
      </c>
      <c r="R263" t="str">
        <f>""</f>
        <v/>
      </c>
      <c r="S263" t="str">
        <f>""</f>
        <v/>
      </c>
      <c r="V263" t="str">
        <f>""</f>
        <v/>
      </c>
      <c r="X263" t="str">
        <f>""</f>
        <v/>
      </c>
      <c r="Y263" t="str">
        <f>""</f>
        <v/>
      </c>
    </row>
    <row r="264" spans="1:25" x14ac:dyDescent="0.25">
      <c r="A264">
        <v>11024</v>
      </c>
      <c r="B264" t="str">
        <f t="shared" si="54"/>
        <v>FABBRI</v>
      </c>
      <c r="C264" t="str">
        <f t="shared" si="55"/>
        <v>PAOLA</v>
      </c>
      <c r="D264" s="1">
        <v>45888</v>
      </c>
      <c r="E264" s="1">
        <v>45888</v>
      </c>
      <c r="F264">
        <v>100</v>
      </c>
      <c r="G264" s="1">
        <v>45888</v>
      </c>
      <c r="H264" s="1">
        <v>45888</v>
      </c>
      <c r="I264" t="str">
        <f t="shared" si="56"/>
        <v>1010</v>
      </c>
      <c r="J264" t="str">
        <f t="shared" si="57"/>
        <v>RECUPERO ORE ECCEDENTI</v>
      </c>
      <c r="K264" t="str">
        <f>""</f>
        <v/>
      </c>
      <c r="L264">
        <v>2</v>
      </c>
      <c r="M264" t="str">
        <f>"0:02"</f>
        <v>0:02</v>
      </c>
      <c r="N264">
        <v>1</v>
      </c>
      <c r="O264">
        <v>2</v>
      </c>
      <c r="P264" t="str">
        <f>"0:02"</f>
        <v>0:02</v>
      </c>
      <c r="Q264">
        <v>1</v>
      </c>
      <c r="R264" t="str">
        <f>""</f>
        <v/>
      </c>
      <c r="S264" t="str">
        <f>""</f>
        <v/>
      </c>
      <c r="V264" t="str">
        <f>""</f>
        <v/>
      </c>
      <c r="X264" t="str">
        <f>""</f>
        <v/>
      </c>
      <c r="Y264" t="str">
        <f>""</f>
        <v/>
      </c>
    </row>
    <row r="265" spans="1:25" x14ac:dyDescent="0.25">
      <c r="A265">
        <v>11024</v>
      </c>
      <c r="B265" t="str">
        <f t="shared" si="54"/>
        <v>FABBRI</v>
      </c>
      <c r="C265" t="str">
        <f t="shared" si="55"/>
        <v>PAOLA</v>
      </c>
      <c r="D265" s="1">
        <v>45876</v>
      </c>
      <c r="E265" s="1">
        <v>45883</v>
      </c>
      <c r="F265">
        <v>100</v>
      </c>
      <c r="G265" s="1">
        <v>45876</v>
      </c>
      <c r="H265" s="1">
        <v>45883</v>
      </c>
      <c r="I265" t="str">
        <f>"1000"</f>
        <v>1000</v>
      </c>
      <c r="J265" t="str">
        <f>"FERIE"</f>
        <v>FERIE</v>
      </c>
      <c r="K265" t="str">
        <f>""</f>
        <v/>
      </c>
      <c r="L265">
        <v>0</v>
      </c>
      <c r="M265" t="str">
        <f>"0:00"</f>
        <v>0:00</v>
      </c>
      <c r="N265">
        <v>6</v>
      </c>
      <c r="O265">
        <v>0</v>
      </c>
      <c r="P265" t="str">
        <f>"0:00"</f>
        <v>0:00</v>
      </c>
      <c r="Q265">
        <v>6</v>
      </c>
      <c r="R265" t="str">
        <f>""</f>
        <v/>
      </c>
      <c r="S265" t="str">
        <f>""</f>
        <v/>
      </c>
      <c r="V265" t="str">
        <f>""</f>
        <v/>
      </c>
      <c r="X265" t="str">
        <f>""</f>
        <v/>
      </c>
      <c r="Y265" t="str">
        <f>""</f>
        <v/>
      </c>
    </row>
    <row r="266" spans="1:25" x14ac:dyDescent="0.25">
      <c r="A266">
        <v>11024</v>
      </c>
      <c r="B266" t="str">
        <f t="shared" si="54"/>
        <v>FABBRI</v>
      </c>
      <c r="C266" t="str">
        <f t="shared" si="55"/>
        <v>PAOLA</v>
      </c>
      <c r="D266" s="1">
        <v>45875</v>
      </c>
      <c r="E266" s="1">
        <v>45875</v>
      </c>
      <c r="F266">
        <v>100</v>
      </c>
      <c r="G266" s="1">
        <v>45875</v>
      </c>
      <c r="H266" s="1">
        <v>45875</v>
      </c>
      <c r="I266" t="str">
        <f>"1000"</f>
        <v>1000</v>
      </c>
      <c r="J266" t="str">
        <f>"FERIE"</f>
        <v>FERIE</v>
      </c>
      <c r="K266" t="str">
        <f>""</f>
        <v/>
      </c>
      <c r="L266">
        <v>0</v>
      </c>
      <c r="M266" t="str">
        <f>"0:00"</f>
        <v>0:00</v>
      </c>
      <c r="N266">
        <v>1</v>
      </c>
      <c r="O266">
        <v>0</v>
      </c>
      <c r="P266" t="str">
        <f>"0:00"</f>
        <v>0:00</v>
      </c>
      <c r="Q266">
        <v>1</v>
      </c>
      <c r="R266" t="str">
        <f>""</f>
        <v/>
      </c>
      <c r="S266" t="str">
        <f>""</f>
        <v/>
      </c>
      <c r="V266" t="str">
        <f>""</f>
        <v/>
      </c>
      <c r="X266" t="str">
        <f>""</f>
        <v/>
      </c>
      <c r="Y266" t="str">
        <f>""</f>
        <v/>
      </c>
    </row>
    <row r="267" spans="1:25" x14ac:dyDescent="0.25">
      <c r="A267">
        <v>11024</v>
      </c>
      <c r="B267" t="str">
        <f t="shared" si="54"/>
        <v>FABBRI</v>
      </c>
      <c r="C267" t="str">
        <f t="shared" si="55"/>
        <v>PAOLA</v>
      </c>
      <c r="D267" s="1">
        <v>45866</v>
      </c>
      <c r="E267" s="1">
        <v>45870</v>
      </c>
      <c r="F267">
        <v>100</v>
      </c>
      <c r="G267" s="1">
        <v>45866</v>
      </c>
      <c r="H267" s="1">
        <v>45870</v>
      </c>
      <c r="I267" t="str">
        <f>"1000"</f>
        <v>1000</v>
      </c>
      <c r="J267" t="str">
        <f>"FERIE"</f>
        <v>FERIE</v>
      </c>
      <c r="K267" t="str">
        <f>""</f>
        <v/>
      </c>
      <c r="L267">
        <v>0</v>
      </c>
      <c r="M267" t="str">
        <f>"0:00"</f>
        <v>0:00</v>
      </c>
      <c r="N267">
        <v>5</v>
      </c>
      <c r="O267">
        <v>0</v>
      </c>
      <c r="P267" t="str">
        <f>"0:00"</f>
        <v>0:00</v>
      </c>
      <c r="Q267">
        <v>5</v>
      </c>
      <c r="R267" t="str">
        <f>""</f>
        <v/>
      </c>
      <c r="S267" t="str">
        <f>""</f>
        <v/>
      </c>
      <c r="V267" t="str">
        <f>""</f>
        <v/>
      </c>
      <c r="X267" t="str">
        <f>""</f>
        <v/>
      </c>
      <c r="Y267" t="str">
        <f>""</f>
        <v/>
      </c>
    </row>
    <row r="268" spans="1:25" x14ac:dyDescent="0.25">
      <c r="A268">
        <v>11024</v>
      </c>
      <c r="B268" t="str">
        <f t="shared" si="54"/>
        <v>FABBRI</v>
      </c>
      <c r="C268" t="str">
        <f t="shared" si="55"/>
        <v>PAOLA</v>
      </c>
      <c r="D268" s="1">
        <v>45862</v>
      </c>
      <c r="E268" s="1">
        <v>45862</v>
      </c>
      <c r="F268">
        <v>100</v>
      </c>
      <c r="G268" s="1">
        <v>45862</v>
      </c>
      <c r="H268" s="1">
        <v>45862</v>
      </c>
      <c r="I268" t="str">
        <f>"1010"</f>
        <v>1010</v>
      </c>
      <c r="J268" t="str">
        <f>"RECUPERO ORE ECCEDENTI"</f>
        <v>RECUPERO ORE ECCEDENTI</v>
      </c>
      <c r="K268" t="str">
        <f>""</f>
        <v/>
      </c>
      <c r="L268">
        <v>2</v>
      </c>
      <c r="M268" t="str">
        <f>"0:02"</f>
        <v>0:02</v>
      </c>
      <c r="N268">
        <v>1</v>
      </c>
      <c r="O268">
        <v>2</v>
      </c>
      <c r="P268" t="str">
        <f>"0:02"</f>
        <v>0:02</v>
      </c>
      <c r="Q268">
        <v>1</v>
      </c>
      <c r="R268" t="str">
        <f>""</f>
        <v/>
      </c>
      <c r="S268" t="str">
        <f>""</f>
        <v/>
      </c>
      <c r="V268" t="str">
        <f>""</f>
        <v/>
      </c>
      <c r="X268" t="str">
        <f>""</f>
        <v/>
      </c>
      <c r="Y268" t="str">
        <f>""</f>
        <v/>
      </c>
    </row>
    <row r="269" spans="1:25" x14ac:dyDescent="0.25">
      <c r="A269">
        <v>11024</v>
      </c>
      <c r="B269" t="str">
        <f t="shared" si="54"/>
        <v>FABBRI</v>
      </c>
      <c r="C269" t="str">
        <f t="shared" si="55"/>
        <v>PAOLA</v>
      </c>
      <c r="D269" s="1">
        <v>45861</v>
      </c>
      <c r="E269" s="1">
        <v>45861</v>
      </c>
      <c r="F269">
        <v>100</v>
      </c>
      <c r="G269" s="1">
        <v>45861</v>
      </c>
      <c r="H269" s="1">
        <v>45861</v>
      </c>
      <c r="I269" t="str">
        <f>"1010"</f>
        <v>1010</v>
      </c>
      <c r="J269" t="str">
        <f>"RECUPERO ORE ECCEDENTI"</f>
        <v>RECUPERO ORE ECCEDENTI</v>
      </c>
      <c r="K269" t="str">
        <f>""</f>
        <v/>
      </c>
      <c r="L269">
        <v>6</v>
      </c>
      <c r="M269" t="str">
        <f>"0:06"</f>
        <v>0:06</v>
      </c>
      <c r="N269">
        <v>1</v>
      </c>
      <c r="O269">
        <v>6</v>
      </c>
      <c r="P269" t="str">
        <f>"0:06"</f>
        <v>0:06</v>
      </c>
      <c r="Q269">
        <v>1</v>
      </c>
      <c r="R269" t="str">
        <f>""</f>
        <v/>
      </c>
      <c r="S269" t="str">
        <f>""</f>
        <v/>
      </c>
      <c r="V269" t="str">
        <f>""</f>
        <v/>
      </c>
      <c r="X269" t="str">
        <f>""</f>
        <v/>
      </c>
      <c r="Y269" t="str">
        <f>""</f>
        <v/>
      </c>
    </row>
    <row r="270" spans="1:25" x14ac:dyDescent="0.25">
      <c r="A270">
        <v>11024</v>
      </c>
      <c r="B270" t="str">
        <f t="shared" si="54"/>
        <v>FABBRI</v>
      </c>
      <c r="C270" t="str">
        <f t="shared" si="55"/>
        <v>PAOLA</v>
      </c>
      <c r="D270" s="1">
        <v>45860</v>
      </c>
      <c r="E270" s="1">
        <v>45860</v>
      </c>
      <c r="F270">
        <v>100</v>
      </c>
      <c r="G270" s="1">
        <v>45860</v>
      </c>
      <c r="H270" s="1">
        <v>45860</v>
      </c>
      <c r="I270" t="str">
        <f>"1010"</f>
        <v>1010</v>
      </c>
      <c r="J270" t="str">
        <f>"RECUPERO ORE ECCEDENTI"</f>
        <v>RECUPERO ORE ECCEDENTI</v>
      </c>
      <c r="K270" t="str">
        <f>""</f>
        <v/>
      </c>
      <c r="L270">
        <v>23</v>
      </c>
      <c r="M270" t="str">
        <f>"0:23"</f>
        <v>0:23</v>
      </c>
      <c r="N270">
        <v>1</v>
      </c>
      <c r="O270">
        <v>23</v>
      </c>
      <c r="P270" t="str">
        <f>"0:23"</f>
        <v>0:23</v>
      </c>
      <c r="Q270">
        <v>1</v>
      </c>
      <c r="R270" t="str">
        <f>""</f>
        <v/>
      </c>
      <c r="S270" t="str">
        <f>""</f>
        <v/>
      </c>
      <c r="V270" t="str">
        <f>""</f>
        <v/>
      </c>
      <c r="X270" t="str">
        <f>""</f>
        <v/>
      </c>
      <c r="Y270" t="str">
        <f>""</f>
        <v/>
      </c>
    </row>
    <row r="271" spans="1:25" x14ac:dyDescent="0.25">
      <c r="A271">
        <v>11024</v>
      </c>
      <c r="B271" t="str">
        <f t="shared" si="54"/>
        <v>FABBRI</v>
      </c>
      <c r="C271" t="str">
        <f t="shared" si="55"/>
        <v>PAOLA</v>
      </c>
      <c r="D271" s="1">
        <v>45854</v>
      </c>
      <c r="E271" s="1">
        <v>45856</v>
      </c>
      <c r="F271">
        <v>100</v>
      </c>
      <c r="G271" s="1">
        <v>45854</v>
      </c>
      <c r="H271" s="1">
        <v>45856</v>
      </c>
      <c r="I271" t="str">
        <f>"1000"</f>
        <v>1000</v>
      </c>
      <c r="J271" t="str">
        <f>"FERIE"</f>
        <v>FERIE</v>
      </c>
      <c r="K271" t="str">
        <f>""</f>
        <v/>
      </c>
      <c r="L271">
        <v>0</v>
      </c>
      <c r="M271" t="str">
        <f>"0:00"</f>
        <v>0:00</v>
      </c>
      <c r="N271">
        <v>3</v>
      </c>
      <c r="O271">
        <v>0</v>
      </c>
      <c r="P271" t="str">
        <f>"0:00"</f>
        <v>0:00</v>
      </c>
      <c r="Q271">
        <v>3</v>
      </c>
      <c r="R271" t="str">
        <f>""</f>
        <v/>
      </c>
      <c r="S271" t="str">
        <f>""</f>
        <v/>
      </c>
      <c r="V271" t="str">
        <f>""</f>
        <v/>
      </c>
      <c r="X271" t="str">
        <f>""</f>
        <v/>
      </c>
      <c r="Y271" t="str">
        <f>""</f>
        <v/>
      </c>
    </row>
    <row r="272" spans="1:25" x14ac:dyDescent="0.25">
      <c r="A272">
        <v>11024</v>
      </c>
      <c r="B272" t="str">
        <f t="shared" si="54"/>
        <v>FABBRI</v>
      </c>
      <c r="C272" t="str">
        <f t="shared" si="55"/>
        <v>PAOLA</v>
      </c>
      <c r="D272" s="1">
        <v>45853</v>
      </c>
      <c r="E272" s="1">
        <v>45853</v>
      </c>
      <c r="F272">
        <v>100</v>
      </c>
      <c r="G272" s="1">
        <v>45853</v>
      </c>
      <c r="H272" s="1">
        <v>45853</v>
      </c>
      <c r="I272" t="str">
        <f>"1010"</f>
        <v>1010</v>
      </c>
      <c r="J272" t="str">
        <f>"RECUPERO ORE ECCEDENTI"</f>
        <v>RECUPERO ORE ECCEDENTI</v>
      </c>
      <c r="K272" t="str">
        <f>""</f>
        <v/>
      </c>
      <c r="L272">
        <v>26</v>
      </c>
      <c r="M272" t="str">
        <f>"0:26"</f>
        <v>0:26</v>
      </c>
      <c r="N272">
        <v>1</v>
      </c>
      <c r="O272">
        <v>26</v>
      </c>
      <c r="P272" t="str">
        <f>"0:26"</f>
        <v>0:26</v>
      </c>
      <c r="Q272">
        <v>1</v>
      </c>
      <c r="R272" t="str">
        <f>""</f>
        <v/>
      </c>
      <c r="S272" t="str">
        <f>""</f>
        <v/>
      </c>
      <c r="V272" t="str">
        <f>""</f>
        <v/>
      </c>
      <c r="X272" t="str">
        <f>""</f>
        <v/>
      </c>
      <c r="Y272" t="str">
        <f>""</f>
        <v/>
      </c>
    </row>
    <row r="273" spans="1:25" x14ac:dyDescent="0.25">
      <c r="A273">
        <v>11024</v>
      </c>
      <c r="B273" t="str">
        <f t="shared" si="54"/>
        <v>FABBRI</v>
      </c>
      <c r="C273" t="str">
        <f t="shared" si="55"/>
        <v>PAOLA</v>
      </c>
      <c r="D273" s="1">
        <v>45848</v>
      </c>
      <c r="E273" s="1">
        <v>45848</v>
      </c>
      <c r="F273">
        <v>100</v>
      </c>
      <c r="G273" s="1">
        <v>45848</v>
      </c>
      <c r="H273" s="1">
        <v>45848</v>
      </c>
      <c r="I273" t="str">
        <f>"1010"</f>
        <v>1010</v>
      </c>
      <c r="J273" t="str">
        <f>"RECUPERO ORE ECCEDENTI"</f>
        <v>RECUPERO ORE ECCEDENTI</v>
      </c>
      <c r="K273" t="str">
        <f>""</f>
        <v/>
      </c>
      <c r="L273">
        <v>100</v>
      </c>
      <c r="M273" t="str">
        <f>"1:40"</f>
        <v>1:40</v>
      </c>
      <c r="N273">
        <v>1</v>
      </c>
      <c r="O273">
        <v>100</v>
      </c>
      <c r="P273" t="str">
        <f>"1:40"</f>
        <v>1:40</v>
      </c>
      <c r="Q273">
        <v>1</v>
      </c>
      <c r="R273" t="str">
        <f>""</f>
        <v/>
      </c>
      <c r="S273" t="str">
        <f>""</f>
        <v/>
      </c>
      <c r="V273" t="str">
        <f>""</f>
        <v/>
      </c>
      <c r="X273" t="str">
        <f>""</f>
        <v/>
      </c>
      <c r="Y273" t="str">
        <f>""</f>
        <v/>
      </c>
    </row>
    <row r="274" spans="1:25" x14ac:dyDescent="0.25">
      <c r="A274">
        <v>11024</v>
      </c>
      <c r="B274" t="str">
        <f t="shared" si="54"/>
        <v>FABBRI</v>
      </c>
      <c r="C274" t="str">
        <f t="shared" si="55"/>
        <v>PAOLA</v>
      </c>
      <c r="D274" s="1">
        <v>45846</v>
      </c>
      <c r="E274" s="1">
        <v>45846</v>
      </c>
      <c r="F274">
        <v>100</v>
      </c>
      <c r="G274" s="1">
        <v>45846</v>
      </c>
      <c r="H274" s="1">
        <v>45846</v>
      </c>
      <c r="I274" t="str">
        <f>"1010"</f>
        <v>1010</v>
      </c>
      <c r="J274" t="str">
        <f>"RECUPERO ORE ECCEDENTI"</f>
        <v>RECUPERO ORE ECCEDENTI</v>
      </c>
      <c r="K274" t="str">
        <f>""</f>
        <v/>
      </c>
      <c r="L274">
        <v>48</v>
      </c>
      <c r="M274" t="str">
        <f>"0:48"</f>
        <v>0:48</v>
      </c>
      <c r="N274">
        <v>1</v>
      </c>
      <c r="O274">
        <v>48</v>
      </c>
      <c r="P274" t="str">
        <f>"0:48"</f>
        <v>0:48</v>
      </c>
      <c r="Q274">
        <v>1</v>
      </c>
      <c r="R274" t="str">
        <f>""</f>
        <v/>
      </c>
      <c r="S274" t="str">
        <f>""</f>
        <v/>
      </c>
      <c r="V274" t="str">
        <f>""</f>
        <v/>
      </c>
      <c r="X274" t="str">
        <f>""</f>
        <v/>
      </c>
      <c r="Y274" t="str">
        <f>""</f>
        <v/>
      </c>
    </row>
    <row r="275" spans="1:25" x14ac:dyDescent="0.25">
      <c r="A275">
        <v>11024</v>
      </c>
      <c r="B275" t="str">
        <f t="shared" si="54"/>
        <v>FABBRI</v>
      </c>
      <c r="C275" t="str">
        <f t="shared" si="55"/>
        <v>PAOLA</v>
      </c>
      <c r="D275" s="1">
        <v>45839</v>
      </c>
      <c r="E275" s="1">
        <v>45839</v>
      </c>
      <c r="F275">
        <v>100</v>
      </c>
      <c r="G275" s="1">
        <v>45839</v>
      </c>
      <c r="H275" s="1">
        <v>45839</v>
      </c>
      <c r="I275" t="str">
        <f>"1010"</f>
        <v>1010</v>
      </c>
      <c r="J275" t="str">
        <f>"RECUPERO ORE ECCEDENTI"</f>
        <v>RECUPERO ORE ECCEDENTI</v>
      </c>
      <c r="K275" t="str">
        <f>""</f>
        <v/>
      </c>
      <c r="L275">
        <v>4</v>
      </c>
      <c r="M275" t="str">
        <f>"0:04"</f>
        <v>0:04</v>
      </c>
      <c r="N275">
        <v>1</v>
      </c>
      <c r="O275">
        <v>4</v>
      </c>
      <c r="P275" t="str">
        <f>"0:04"</f>
        <v>0:04</v>
      </c>
      <c r="Q275">
        <v>1</v>
      </c>
      <c r="R275" t="str">
        <f>""</f>
        <v/>
      </c>
      <c r="S275" t="str">
        <f>""</f>
        <v/>
      </c>
      <c r="V275" t="str">
        <f>""</f>
        <v/>
      </c>
      <c r="X275" t="str">
        <f>""</f>
        <v/>
      </c>
      <c r="Y275" t="str">
        <f>""</f>
        <v/>
      </c>
    </row>
    <row r="276" spans="1:25" x14ac:dyDescent="0.25">
      <c r="A276">
        <v>11025</v>
      </c>
      <c r="B276" t="str">
        <f>"ACQUAVIVA"</f>
        <v>ACQUAVIVA</v>
      </c>
      <c r="C276" t="str">
        <f>"MARIANNA"</f>
        <v>MARIANNA</v>
      </c>
      <c r="D276" s="1">
        <v>45908</v>
      </c>
      <c r="E276" s="1">
        <v>45916</v>
      </c>
      <c r="F276">
        <v>100</v>
      </c>
      <c r="G276" s="1">
        <v>45908</v>
      </c>
      <c r="H276" s="1">
        <v>45916</v>
      </c>
      <c r="I276" t="str">
        <f>"1000"</f>
        <v>1000</v>
      </c>
      <c r="J276" t="str">
        <f>"FERIE"</f>
        <v>FERIE</v>
      </c>
      <c r="K276" t="str">
        <f>""</f>
        <v/>
      </c>
      <c r="L276">
        <v>0</v>
      </c>
      <c r="M276" t="str">
        <f t="shared" ref="M276:M282" si="58">"0:00"</f>
        <v>0:00</v>
      </c>
      <c r="N276">
        <v>7</v>
      </c>
      <c r="O276">
        <v>0</v>
      </c>
      <c r="P276" t="str">
        <f t="shared" ref="P276:P282" si="59">"0:00"</f>
        <v>0:00</v>
      </c>
      <c r="Q276">
        <v>7</v>
      </c>
      <c r="R276" t="str">
        <f>""</f>
        <v/>
      </c>
      <c r="S276" t="str">
        <f>""</f>
        <v/>
      </c>
      <c r="V276" t="str">
        <f>""</f>
        <v/>
      </c>
      <c r="X276" t="str">
        <f>""</f>
        <v/>
      </c>
      <c r="Y276" t="str">
        <f>""</f>
        <v/>
      </c>
    </row>
    <row r="277" spans="1:25" x14ac:dyDescent="0.25">
      <c r="A277">
        <v>11025</v>
      </c>
      <c r="B277" t="str">
        <f>"ACQUAVIVA"</f>
        <v>ACQUAVIVA</v>
      </c>
      <c r="C277" t="str">
        <f>"MARIANNA"</f>
        <v>MARIANNA</v>
      </c>
      <c r="D277" s="1">
        <v>45897</v>
      </c>
      <c r="E277" s="1">
        <v>45898</v>
      </c>
      <c r="F277">
        <v>100</v>
      </c>
      <c r="G277" s="1">
        <v>45897</v>
      </c>
      <c r="H277" s="1">
        <v>45898</v>
      </c>
      <c r="I277" t="str">
        <f>"1000"</f>
        <v>1000</v>
      </c>
      <c r="J277" t="str">
        <f>"FERIE"</f>
        <v>FERIE</v>
      </c>
      <c r="K277" t="str">
        <f>""</f>
        <v/>
      </c>
      <c r="L277">
        <v>0</v>
      </c>
      <c r="M277" t="str">
        <f t="shared" si="58"/>
        <v>0:00</v>
      </c>
      <c r="N277">
        <v>2</v>
      </c>
      <c r="O277">
        <v>0</v>
      </c>
      <c r="P277" t="str">
        <f t="shared" si="59"/>
        <v>0:00</v>
      </c>
      <c r="Q277">
        <v>2</v>
      </c>
      <c r="R277" t="str">
        <f>""</f>
        <v/>
      </c>
      <c r="S277" t="str">
        <f>""</f>
        <v/>
      </c>
      <c r="V277" t="str">
        <f>""</f>
        <v/>
      </c>
      <c r="X277" t="str">
        <f>""</f>
        <v/>
      </c>
      <c r="Y277" t="str">
        <f>""</f>
        <v/>
      </c>
    </row>
    <row r="278" spans="1:25" x14ac:dyDescent="0.25">
      <c r="A278">
        <v>11025</v>
      </c>
      <c r="B278" t="str">
        <f>"ACQUAVIVA"</f>
        <v>ACQUAVIVA</v>
      </c>
      <c r="C278" t="str">
        <f>"MARIANNA"</f>
        <v>MARIANNA</v>
      </c>
      <c r="D278" s="1">
        <v>45890</v>
      </c>
      <c r="E278" s="1">
        <v>45891</v>
      </c>
      <c r="F278">
        <v>100</v>
      </c>
      <c r="G278" s="1">
        <v>45890</v>
      </c>
      <c r="H278" s="1">
        <v>45891</v>
      </c>
      <c r="I278" t="str">
        <f>"1000"</f>
        <v>1000</v>
      </c>
      <c r="J278" t="str">
        <f>"FERIE"</f>
        <v>FERIE</v>
      </c>
      <c r="K278" t="str">
        <f>""</f>
        <v/>
      </c>
      <c r="L278">
        <v>0</v>
      </c>
      <c r="M278" t="str">
        <f t="shared" si="58"/>
        <v>0:00</v>
      </c>
      <c r="N278">
        <v>2</v>
      </c>
      <c r="O278">
        <v>0</v>
      </c>
      <c r="P278" t="str">
        <f t="shared" si="59"/>
        <v>0:00</v>
      </c>
      <c r="Q278">
        <v>2</v>
      </c>
      <c r="R278" t="str">
        <f>""</f>
        <v/>
      </c>
      <c r="S278" t="str">
        <f>""</f>
        <v/>
      </c>
      <c r="V278" t="str">
        <f>""</f>
        <v/>
      </c>
      <c r="X278" t="str">
        <f>""</f>
        <v/>
      </c>
      <c r="Y278" t="str">
        <f>""</f>
        <v/>
      </c>
    </row>
    <row r="279" spans="1:25" x14ac:dyDescent="0.25">
      <c r="A279">
        <v>11025</v>
      </c>
      <c r="B279" t="str">
        <f>"ACQUAVIVA"</f>
        <v>ACQUAVIVA</v>
      </c>
      <c r="C279" t="str">
        <f>"MARIANNA"</f>
        <v>MARIANNA</v>
      </c>
      <c r="D279" s="1">
        <v>45877</v>
      </c>
      <c r="E279" s="1">
        <v>45877</v>
      </c>
      <c r="F279">
        <v>100</v>
      </c>
      <c r="G279" s="1">
        <v>45877</v>
      </c>
      <c r="H279" s="1">
        <v>45877</v>
      </c>
      <c r="I279" t="str">
        <f>"1000"</f>
        <v>1000</v>
      </c>
      <c r="J279" t="str">
        <f>"FERIE"</f>
        <v>FERIE</v>
      </c>
      <c r="K279" t="str">
        <f>""</f>
        <v/>
      </c>
      <c r="L279">
        <v>0</v>
      </c>
      <c r="M279" t="str">
        <f t="shared" si="58"/>
        <v>0:00</v>
      </c>
      <c r="N279">
        <v>1</v>
      </c>
      <c r="O279">
        <v>0</v>
      </c>
      <c r="P279" t="str">
        <f t="shared" si="59"/>
        <v>0:00</v>
      </c>
      <c r="Q279">
        <v>1</v>
      </c>
      <c r="R279" t="str">
        <f>""</f>
        <v/>
      </c>
      <c r="S279" t="str">
        <f>""</f>
        <v/>
      </c>
      <c r="V279" t="str">
        <f>""</f>
        <v/>
      </c>
      <c r="X279" t="str">
        <f>""</f>
        <v/>
      </c>
      <c r="Y279" t="str">
        <f>""</f>
        <v/>
      </c>
    </row>
    <row r="280" spans="1:25" x14ac:dyDescent="0.25">
      <c r="A280">
        <v>11025</v>
      </c>
      <c r="B280" t="str">
        <f>"ACQUAVIVA"</f>
        <v>ACQUAVIVA</v>
      </c>
      <c r="C280" t="str">
        <f>"MARIANNA"</f>
        <v>MARIANNA</v>
      </c>
      <c r="D280" s="1">
        <v>45874</v>
      </c>
      <c r="E280" s="1">
        <v>45874</v>
      </c>
      <c r="F280">
        <v>100</v>
      </c>
      <c r="G280" s="1">
        <v>45874</v>
      </c>
      <c r="H280" s="1">
        <v>45874</v>
      </c>
      <c r="I280" t="str">
        <f>"1500"</f>
        <v>1500</v>
      </c>
      <c r="J280" t="str">
        <f>"MALATTIA"</f>
        <v>MALATTIA</v>
      </c>
      <c r="K280" t="str">
        <f>""</f>
        <v/>
      </c>
      <c r="L280">
        <v>0</v>
      </c>
      <c r="M280" t="str">
        <f t="shared" si="58"/>
        <v>0:00</v>
      </c>
      <c r="N280">
        <v>1</v>
      </c>
      <c r="O280">
        <v>0</v>
      </c>
      <c r="P280" t="str">
        <f t="shared" si="59"/>
        <v>0:00</v>
      </c>
      <c r="Q280">
        <v>1</v>
      </c>
      <c r="R280" t="str">
        <f>""</f>
        <v/>
      </c>
      <c r="S280" t="str">
        <f>""</f>
        <v/>
      </c>
      <c r="V280" t="str">
        <f>""</f>
        <v/>
      </c>
      <c r="X280" t="str">
        <f>""</f>
        <v/>
      </c>
      <c r="Y280" t="str">
        <f>""</f>
        <v/>
      </c>
    </row>
    <row r="281" spans="1:25" x14ac:dyDescent="0.25">
      <c r="A281">
        <v>11030</v>
      </c>
      <c r="B281" t="str">
        <f t="shared" ref="B281:B311" si="60">"CIOTOLI"</f>
        <v>CIOTOLI</v>
      </c>
      <c r="C281" t="str">
        <f t="shared" ref="C281:C311" si="61">"MARTA"</f>
        <v>MARTA</v>
      </c>
      <c r="D281" s="1">
        <v>45911</v>
      </c>
      <c r="E281" s="1">
        <v>45911</v>
      </c>
      <c r="F281">
        <v>100</v>
      </c>
      <c r="G281" s="1">
        <v>45911</v>
      </c>
      <c r="H281" s="1">
        <v>45911</v>
      </c>
      <c r="I281" t="str">
        <f>"1000"</f>
        <v>1000</v>
      </c>
      <c r="J281" t="str">
        <f>"FERIE"</f>
        <v>FERIE</v>
      </c>
      <c r="K281" t="str">
        <f>""</f>
        <v/>
      </c>
      <c r="L281">
        <v>0</v>
      </c>
      <c r="M281" t="str">
        <f t="shared" si="58"/>
        <v>0:00</v>
      </c>
      <c r="N281">
        <v>1</v>
      </c>
      <c r="O281">
        <v>0</v>
      </c>
      <c r="P281" t="str">
        <f t="shared" si="59"/>
        <v>0:00</v>
      </c>
      <c r="Q281">
        <v>1</v>
      </c>
      <c r="R281" t="str">
        <f>""</f>
        <v/>
      </c>
      <c r="S281" t="str">
        <f>""</f>
        <v/>
      </c>
      <c r="V281" t="str">
        <f>""</f>
        <v/>
      </c>
      <c r="X281" t="str">
        <f>""</f>
        <v/>
      </c>
      <c r="Y281" t="str">
        <f>""</f>
        <v/>
      </c>
    </row>
    <row r="282" spans="1:25" x14ac:dyDescent="0.25">
      <c r="A282">
        <v>11030</v>
      </c>
      <c r="B282" t="str">
        <f t="shared" si="60"/>
        <v>CIOTOLI</v>
      </c>
      <c r="C282" t="str">
        <f t="shared" si="61"/>
        <v>MARTA</v>
      </c>
      <c r="D282" s="1">
        <v>45908</v>
      </c>
      <c r="E282" s="1">
        <v>45908</v>
      </c>
      <c r="F282">
        <v>100</v>
      </c>
      <c r="G282" s="1">
        <v>45908</v>
      </c>
      <c r="H282" s="1">
        <v>45908</v>
      </c>
      <c r="I282" t="str">
        <f>"1000"</f>
        <v>1000</v>
      </c>
      <c r="J282" t="str">
        <f>"FERIE"</f>
        <v>FERIE</v>
      </c>
      <c r="K282" t="str">
        <f>""</f>
        <v/>
      </c>
      <c r="L282">
        <v>0</v>
      </c>
      <c r="M282" t="str">
        <f t="shared" si="58"/>
        <v>0:00</v>
      </c>
      <c r="N282">
        <v>1</v>
      </c>
      <c r="O282">
        <v>0</v>
      </c>
      <c r="P282" t="str">
        <f t="shared" si="59"/>
        <v>0:00</v>
      </c>
      <c r="Q282">
        <v>1</v>
      </c>
      <c r="R282" t="str">
        <f>""</f>
        <v/>
      </c>
      <c r="S282" t="str">
        <f>""</f>
        <v/>
      </c>
      <c r="V282" t="str">
        <f>""</f>
        <v/>
      </c>
      <c r="X282" t="str">
        <f>""</f>
        <v/>
      </c>
      <c r="Y282" t="str">
        <f>""</f>
        <v/>
      </c>
    </row>
    <row r="283" spans="1:25" x14ac:dyDescent="0.25">
      <c r="A283">
        <v>11030</v>
      </c>
      <c r="B283" t="str">
        <f t="shared" si="60"/>
        <v>CIOTOLI</v>
      </c>
      <c r="C283" t="str">
        <f t="shared" si="61"/>
        <v>MARTA</v>
      </c>
      <c r="D283" s="1">
        <v>45902</v>
      </c>
      <c r="E283" s="1">
        <v>45902</v>
      </c>
      <c r="F283">
        <v>100</v>
      </c>
      <c r="G283" s="1">
        <v>45902</v>
      </c>
      <c r="H283" s="1">
        <v>45902</v>
      </c>
      <c r="I283" t="str">
        <f t="shared" ref="I283:I291" si="62">"1010"</f>
        <v>1010</v>
      </c>
      <c r="J283" t="str">
        <f t="shared" ref="J283:J291" si="63">"RECUPERO ORE ECCEDENTI"</f>
        <v>RECUPERO ORE ECCEDENTI</v>
      </c>
      <c r="K283" t="str">
        <f>""</f>
        <v/>
      </c>
      <c r="L283">
        <v>59</v>
      </c>
      <c r="M283" t="str">
        <f>"0:59"</f>
        <v>0:59</v>
      </c>
      <c r="N283">
        <v>1</v>
      </c>
      <c r="O283">
        <v>59</v>
      </c>
      <c r="P283" t="str">
        <f>"0:59"</f>
        <v>0:59</v>
      </c>
      <c r="Q283">
        <v>1</v>
      </c>
      <c r="R283" t="str">
        <f>""</f>
        <v/>
      </c>
      <c r="S283" t="str">
        <f>""</f>
        <v/>
      </c>
      <c r="V283" t="str">
        <f>""</f>
        <v/>
      </c>
      <c r="X283" t="str">
        <f>""</f>
        <v/>
      </c>
      <c r="Y283" t="str">
        <f>""</f>
        <v/>
      </c>
    </row>
    <row r="284" spans="1:25" x14ac:dyDescent="0.25">
      <c r="A284">
        <v>11030</v>
      </c>
      <c r="B284" t="str">
        <f t="shared" si="60"/>
        <v>CIOTOLI</v>
      </c>
      <c r="C284" t="str">
        <f t="shared" si="61"/>
        <v>MARTA</v>
      </c>
      <c r="D284" s="1">
        <v>45897</v>
      </c>
      <c r="E284" s="1">
        <v>45897</v>
      </c>
      <c r="F284">
        <v>100</v>
      </c>
      <c r="G284" s="1">
        <v>45897</v>
      </c>
      <c r="H284" s="1">
        <v>45897</v>
      </c>
      <c r="I284" t="str">
        <f t="shared" si="62"/>
        <v>1010</v>
      </c>
      <c r="J284" t="str">
        <f t="shared" si="63"/>
        <v>RECUPERO ORE ECCEDENTI</v>
      </c>
      <c r="K284" t="str">
        <f>""</f>
        <v/>
      </c>
      <c r="L284">
        <v>4</v>
      </c>
      <c r="M284" t="str">
        <f>"0:04"</f>
        <v>0:04</v>
      </c>
      <c r="N284">
        <v>1</v>
      </c>
      <c r="O284">
        <v>4</v>
      </c>
      <c r="P284" t="str">
        <f>"0:04"</f>
        <v>0:04</v>
      </c>
      <c r="Q284">
        <v>1</v>
      </c>
      <c r="R284" t="str">
        <f>""</f>
        <v/>
      </c>
      <c r="S284" t="str">
        <f>""</f>
        <v/>
      </c>
      <c r="U284">
        <v>775</v>
      </c>
      <c r="V284" t="str">
        <f>"12:55"</f>
        <v>12:55</v>
      </c>
      <c r="W284">
        <v>779</v>
      </c>
      <c r="X284" t="str">
        <f>"12:59"</f>
        <v>12:59</v>
      </c>
      <c r="Y284" t="str">
        <f>""</f>
        <v/>
      </c>
    </row>
    <row r="285" spans="1:25" x14ac:dyDescent="0.25">
      <c r="A285">
        <v>11030</v>
      </c>
      <c r="B285" t="str">
        <f t="shared" si="60"/>
        <v>CIOTOLI</v>
      </c>
      <c r="C285" t="str">
        <f t="shared" si="61"/>
        <v>MARTA</v>
      </c>
      <c r="D285" s="1">
        <v>45895</v>
      </c>
      <c r="E285" s="1">
        <v>45895</v>
      </c>
      <c r="F285">
        <v>100</v>
      </c>
      <c r="G285" s="1">
        <v>45895</v>
      </c>
      <c r="H285" s="1">
        <v>45895</v>
      </c>
      <c r="I285" t="str">
        <f t="shared" si="62"/>
        <v>1010</v>
      </c>
      <c r="J285" t="str">
        <f t="shared" si="63"/>
        <v>RECUPERO ORE ECCEDENTI</v>
      </c>
      <c r="K285" t="str">
        <f>""</f>
        <v/>
      </c>
      <c r="L285">
        <v>38</v>
      </c>
      <c r="M285" t="str">
        <f>"0:38"</f>
        <v>0:38</v>
      </c>
      <c r="N285">
        <v>1</v>
      </c>
      <c r="O285">
        <v>38</v>
      </c>
      <c r="P285" t="str">
        <f>"0:38"</f>
        <v>0:38</v>
      </c>
      <c r="Q285">
        <v>1</v>
      </c>
      <c r="R285" t="str">
        <f>""</f>
        <v/>
      </c>
      <c r="S285" t="str">
        <f>""</f>
        <v/>
      </c>
      <c r="U285">
        <v>1110</v>
      </c>
      <c r="V285" t="str">
        <f>"18:30"</f>
        <v>18:30</v>
      </c>
      <c r="W285">
        <v>1148</v>
      </c>
      <c r="X285" t="str">
        <f>"19:08"</f>
        <v>19:08</v>
      </c>
      <c r="Y285" t="str">
        <f>""</f>
        <v/>
      </c>
    </row>
    <row r="286" spans="1:25" x14ac:dyDescent="0.25">
      <c r="A286">
        <v>11030</v>
      </c>
      <c r="B286" t="str">
        <f t="shared" si="60"/>
        <v>CIOTOLI</v>
      </c>
      <c r="C286" t="str">
        <f t="shared" si="61"/>
        <v>MARTA</v>
      </c>
      <c r="D286" s="1">
        <v>45890</v>
      </c>
      <c r="E286" s="1">
        <v>45890</v>
      </c>
      <c r="F286">
        <v>100</v>
      </c>
      <c r="G286" s="1">
        <v>45890</v>
      </c>
      <c r="H286" s="1">
        <v>45890</v>
      </c>
      <c r="I286" t="str">
        <f t="shared" si="62"/>
        <v>1010</v>
      </c>
      <c r="J286" t="str">
        <f t="shared" si="63"/>
        <v>RECUPERO ORE ECCEDENTI</v>
      </c>
      <c r="K286" t="str">
        <f>""</f>
        <v/>
      </c>
      <c r="L286">
        <v>8</v>
      </c>
      <c r="M286" t="str">
        <f>"0:08"</f>
        <v>0:08</v>
      </c>
      <c r="N286">
        <v>1</v>
      </c>
      <c r="O286">
        <v>8</v>
      </c>
      <c r="P286" t="str">
        <f>"0:08"</f>
        <v>0:08</v>
      </c>
      <c r="Q286">
        <v>1</v>
      </c>
      <c r="R286" t="str">
        <f>""</f>
        <v/>
      </c>
      <c r="S286" t="str">
        <f>""</f>
        <v/>
      </c>
      <c r="U286">
        <v>510</v>
      </c>
      <c r="V286" t="str">
        <f>"8:30"</f>
        <v>8:30</v>
      </c>
      <c r="W286">
        <v>518</v>
      </c>
      <c r="X286" t="str">
        <f>"8:38"</f>
        <v>8:38</v>
      </c>
      <c r="Y286" t="str">
        <f>""</f>
        <v/>
      </c>
    </row>
    <row r="287" spans="1:25" x14ac:dyDescent="0.25">
      <c r="A287">
        <v>11030</v>
      </c>
      <c r="B287" t="str">
        <f t="shared" si="60"/>
        <v>CIOTOLI</v>
      </c>
      <c r="C287" t="str">
        <f t="shared" si="61"/>
        <v>MARTA</v>
      </c>
      <c r="D287" s="1">
        <v>45889</v>
      </c>
      <c r="E287" s="1">
        <v>45889</v>
      </c>
      <c r="F287">
        <v>100</v>
      </c>
      <c r="G287" s="1">
        <v>45889</v>
      </c>
      <c r="H287" s="1">
        <v>45889</v>
      </c>
      <c r="I287" t="str">
        <f t="shared" si="62"/>
        <v>1010</v>
      </c>
      <c r="J287" t="str">
        <f t="shared" si="63"/>
        <v>RECUPERO ORE ECCEDENTI</v>
      </c>
      <c r="K287" t="str">
        <f>""</f>
        <v/>
      </c>
      <c r="L287">
        <v>26</v>
      </c>
      <c r="M287" t="str">
        <f>"0:26"</f>
        <v>0:26</v>
      </c>
      <c r="N287">
        <v>1</v>
      </c>
      <c r="O287">
        <v>26</v>
      </c>
      <c r="P287" t="str">
        <f>"0:26"</f>
        <v>0:26</v>
      </c>
      <c r="Q287">
        <v>1</v>
      </c>
      <c r="R287" t="str">
        <f>""</f>
        <v/>
      </c>
      <c r="S287" t="str">
        <f>""</f>
        <v/>
      </c>
      <c r="U287">
        <v>622</v>
      </c>
      <c r="V287" t="str">
        <f>"10:22"</f>
        <v>10:22</v>
      </c>
      <c r="W287">
        <v>648</v>
      </c>
      <c r="X287" t="str">
        <f>"10:48"</f>
        <v>10:48</v>
      </c>
      <c r="Y287" t="str">
        <f>""</f>
        <v/>
      </c>
    </row>
    <row r="288" spans="1:25" x14ac:dyDescent="0.25">
      <c r="A288">
        <v>11030</v>
      </c>
      <c r="B288" t="str">
        <f t="shared" si="60"/>
        <v>CIOTOLI</v>
      </c>
      <c r="C288" t="str">
        <f t="shared" si="61"/>
        <v>MARTA</v>
      </c>
      <c r="D288" s="1">
        <v>45888</v>
      </c>
      <c r="E288" s="1">
        <v>45888</v>
      </c>
      <c r="F288">
        <v>100</v>
      </c>
      <c r="G288" s="1">
        <v>45888</v>
      </c>
      <c r="H288" s="1">
        <v>45888</v>
      </c>
      <c r="I288" t="str">
        <f t="shared" si="62"/>
        <v>1010</v>
      </c>
      <c r="J288" t="str">
        <f t="shared" si="63"/>
        <v>RECUPERO ORE ECCEDENTI</v>
      </c>
      <c r="K288" t="str">
        <f>""</f>
        <v/>
      </c>
      <c r="L288">
        <v>1</v>
      </c>
      <c r="M288" t="str">
        <f>"0:01"</f>
        <v>0:01</v>
      </c>
      <c r="N288">
        <v>1</v>
      </c>
      <c r="O288">
        <v>1</v>
      </c>
      <c r="P288" t="str">
        <f>"0:01"</f>
        <v>0:01</v>
      </c>
      <c r="Q288">
        <v>1</v>
      </c>
      <c r="R288" t="str">
        <f>""</f>
        <v/>
      </c>
      <c r="S288" t="str">
        <f>""</f>
        <v/>
      </c>
      <c r="U288">
        <v>510</v>
      </c>
      <c r="V288" t="str">
        <f>"8:30"</f>
        <v>8:30</v>
      </c>
      <c r="W288">
        <v>511</v>
      </c>
      <c r="X288" t="str">
        <f>"8:31"</f>
        <v>8:31</v>
      </c>
      <c r="Y288" t="str">
        <f>""</f>
        <v/>
      </c>
    </row>
    <row r="289" spans="1:25" x14ac:dyDescent="0.25">
      <c r="A289">
        <v>11030</v>
      </c>
      <c r="B289" t="str">
        <f t="shared" si="60"/>
        <v>CIOTOLI</v>
      </c>
      <c r="C289" t="str">
        <f t="shared" si="61"/>
        <v>MARTA</v>
      </c>
      <c r="D289" s="1">
        <v>45887</v>
      </c>
      <c r="E289" s="1">
        <v>45887</v>
      </c>
      <c r="F289">
        <v>100</v>
      </c>
      <c r="G289" s="1">
        <v>45887</v>
      </c>
      <c r="H289" s="1">
        <v>45887</v>
      </c>
      <c r="I289" t="str">
        <f t="shared" si="62"/>
        <v>1010</v>
      </c>
      <c r="J289" t="str">
        <f t="shared" si="63"/>
        <v>RECUPERO ORE ECCEDENTI</v>
      </c>
      <c r="K289" t="str">
        <f>""</f>
        <v/>
      </c>
      <c r="L289">
        <v>30</v>
      </c>
      <c r="M289" t="str">
        <f>"0:30"</f>
        <v>0:30</v>
      </c>
      <c r="N289">
        <v>1</v>
      </c>
      <c r="O289">
        <v>30</v>
      </c>
      <c r="P289" t="str">
        <f>"0:30"</f>
        <v>0:30</v>
      </c>
      <c r="Q289">
        <v>1</v>
      </c>
      <c r="R289" t="str">
        <f>""</f>
        <v/>
      </c>
      <c r="S289" t="str">
        <f>""</f>
        <v/>
      </c>
      <c r="U289">
        <v>510</v>
      </c>
      <c r="V289" t="str">
        <f>"8:30"</f>
        <v>8:30</v>
      </c>
      <c r="W289">
        <v>540</v>
      </c>
      <c r="X289" t="str">
        <f>"9:00"</f>
        <v>9:00</v>
      </c>
      <c r="Y289" t="str">
        <f>""</f>
        <v/>
      </c>
    </row>
    <row r="290" spans="1:25" x14ac:dyDescent="0.25">
      <c r="A290">
        <v>11030</v>
      </c>
      <c r="B290" t="str">
        <f t="shared" si="60"/>
        <v>CIOTOLI</v>
      </c>
      <c r="C290" t="str">
        <f t="shared" si="61"/>
        <v>MARTA</v>
      </c>
      <c r="D290" s="1">
        <v>45883</v>
      </c>
      <c r="E290" s="1">
        <v>45883</v>
      </c>
      <c r="F290">
        <v>100</v>
      </c>
      <c r="G290" s="1">
        <v>45883</v>
      </c>
      <c r="H290" s="1">
        <v>45883</v>
      </c>
      <c r="I290" t="str">
        <f t="shared" si="62"/>
        <v>1010</v>
      </c>
      <c r="J290" t="str">
        <f t="shared" si="63"/>
        <v>RECUPERO ORE ECCEDENTI</v>
      </c>
      <c r="K290" t="str">
        <f>""</f>
        <v/>
      </c>
      <c r="L290">
        <v>14</v>
      </c>
      <c r="M290" t="str">
        <f>"0:14"</f>
        <v>0:14</v>
      </c>
      <c r="N290">
        <v>1</v>
      </c>
      <c r="O290">
        <v>14</v>
      </c>
      <c r="P290" t="str">
        <f>"0:14"</f>
        <v>0:14</v>
      </c>
      <c r="Q290">
        <v>1</v>
      </c>
      <c r="R290" t="str">
        <f>""</f>
        <v/>
      </c>
      <c r="S290" t="str">
        <f>""</f>
        <v/>
      </c>
      <c r="U290">
        <v>510</v>
      </c>
      <c r="V290" t="str">
        <f>"8:30"</f>
        <v>8:30</v>
      </c>
      <c r="W290">
        <v>524</v>
      </c>
      <c r="X290" t="str">
        <f>"8:44"</f>
        <v>8:44</v>
      </c>
      <c r="Y290" t="str">
        <f>""</f>
        <v/>
      </c>
    </row>
    <row r="291" spans="1:25" x14ac:dyDescent="0.25">
      <c r="A291">
        <v>11030</v>
      </c>
      <c r="B291" t="str">
        <f t="shared" si="60"/>
        <v>CIOTOLI</v>
      </c>
      <c r="C291" t="str">
        <f t="shared" si="61"/>
        <v>MARTA</v>
      </c>
      <c r="D291" s="1">
        <v>45883</v>
      </c>
      <c r="E291" s="1">
        <v>45883</v>
      </c>
      <c r="F291">
        <v>100</v>
      </c>
      <c r="G291" s="1">
        <v>45883</v>
      </c>
      <c r="H291" s="1">
        <v>45883</v>
      </c>
      <c r="I291" t="str">
        <f t="shared" si="62"/>
        <v>1010</v>
      </c>
      <c r="J291" t="str">
        <f t="shared" si="63"/>
        <v>RECUPERO ORE ECCEDENTI</v>
      </c>
      <c r="K291" t="str">
        <f>""</f>
        <v/>
      </c>
      <c r="L291">
        <v>50</v>
      </c>
      <c r="M291" t="str">
        <f>"0:50"</f>
        <v>0:50</v>
      </c>
      <c r="N291">
        <v>1</v>
      </c>
      <c r="O291">
        <v>50</v>
      </c>
      <c r="P291" t="str">
        <f>"0:50"</f>
        <v>0:50</v>
      </c>
      <c r="Q291">
        <v>1</v>
      </c>
      <c r="R291" t="str">
        <f>""</f>
        <v/>
      </c>
      <c r="S291" t="str">
        <f>""</f>
        <v/>
      </c>
      <c r="U291">
        <v>1030</v>
      </c>
      <c r="V291" t="str">
        <f>"17:10"</f>
        <v>17:10</v>
      </c>
      <c r="W291">
        <v>1080</v>
      </c>
      <c r="X291" t="str">
        <f>"18:00"</f>
        <v>18:00</v>
      </c>
      <c r="Y291" t="str">
        <f>""</f>
        <v/>
      </c>
    </row>
    <row r="292" spans="1:25" x14ac:dyDescent="0.25">
      <c r="A292">
        <v>11030</v>
      </c>
      <c r="B292" t="str">
        <f t="shared" si="60"/>
        <v>CIOTOLI</v>
      </c>
      <c r="C292" t="str">
        <f t="shared" si="61"/>
        <v>MARTA</v>
      </c>
      <c r="D292" s="1">
        <v>45882</v>
      </c>
      <c r="E292" s="1">
        <v>45882</v>
      </c>
      <c r="F292">
        <v>100</v>
      </c>
      <c r="G292" s="1">
        <v>45882</v>
      </c>
      <c r="H292" s="1">
        <v>45882</v>
      </c>
      <c r="I292" t="str">
        <f>"1000"</f>
        <v>1000</v>
      </c>
      <c r="J292" t="str">
        <f>"FERIE"</f>
        <v>FERIE</v>
      </c>
      <c r="K292" t="str">
        <f>""</f>
        <v/>
      </c>
      <c r="L292">
        <v>0</v>
      </c>
      <c r="M292" t="str">
        <f>"0:00"</f>
        <v>0:00</v>
      </c>
      <c r="N292">
        <v>1</v>
      </c>
      <c r="O292">
        <v>0</v>
      </c>
      <c r="P292" t="str">
        <f>"0:00"</f>
        <v>0:00</v>
      </c>
      <c r="Q292">
        <v>1</v>
      </c>
      <c r="R292" t="str">
        <f>""</f>
        <v/>
      </c>
      <c r="S292" t="str">
        <f>""</f>
        <v/>
      </c>
      <c r="V292" t="str">
        <f>""</f>
        <v/>
      </c>
      <c r="X292" t="str">
        <f>""</f>
        <v/>
      </c>
      <c r="Y292" t="str">
        <f>""</f>
        <v/>
      </c>
    </row>
    <row r="293" spans="1:25" x14ac:dyDescent="0.25">
      <c r="A293">
        <v>11030</v>
      </c>
      <c r="B293" t="str">
        <f t="shared" si="60"/>
        <v>CIOTOLI</v>
      </c>
      <c r="C293" t="str">
        <f t="shared" si="61"/>
        <v>MARTA</v>
      </c>
      <c r="D293" s="1">
        <v>45881</v>
      </c>
      <c r="E293" s="1">
        <v>45881</v>
      </c>
      <c r="F293">
        <v>100</v>
      </c>
      <c r="G293" s="1">
        <v>45881</v>
      </c>
      <c r="H293" s="1">
        <v>45881</v>
      </c>
      <c r="I293" t="str">
        <f t="shared" ref="I293:I299" si="64">"1010"</f>
        <v>1010</v>
      </c>
      <c r="J293" t="str">
        <f t="shared" ref="J293:J299" si="65">"RECUPERO ORE ECCEDENTI"</f>
        <v>RECUPERO ORE ECCEDENTI</v>
      </c>
      <c r="K293" t="str">
        <f>""</f>
        <v/>
      </c>
      <c r="L293">
        <v>10</v>
      </c>
      <c r="M293" t="str">
        <f>"0:10"</f>
        <v>0:10</v>
      </c>
      <c r="N293">
        <v>1</v>
      </c>
      <c r="O293">
        <v>10</v>
      </c>
      <c r="P293" t="str">
        <f>"0:10"</f>
        <v>0:10</v>
      </c>
      <c r="Q293">
        <v>1</v>
      </c>
      <c r="R293" t="str">
        <f>""</f>
        <v/>
      </c>
      <c r="S293" t="str">
        <f>""</f>
        <v/>
      </c>
      <c r="U293">
        <v>510</v>
      </c>
      <c r="V293" t="str">
        <f>"8:30"</f>
        <v>8:30</v>
      </c>
      <c r="W293">
        <v>520</v>
      </c>
      <c r="X293" t="str">
        <f>"8:40"</f>
        <v>8:40</v>
      </c>
      <c r="Y293" t="str">
        <f>""</f>
        <v/>
      </c>
    </row>
    <row r="294" spans="1:25" x14ac:dyDescent="0.25">
      <c r="A294">
        <v>11030</v>
      </c>
      <c r="B294" t="str">
        <f t="shared" si="60"/>
        <v>CIOTOLI</v>
      </c>
      <c r="C294" t="str">
        <f t="shared" si="61"/>
        <v>MARTA</v>
      </c>
      <c r="D294" s="1">
        <v>45881</v>
      </c>
      <c r="E294" s="1">
        <v>45881</v>
      </c>
      <c r="F294">
        <v>100</v>
      </c>
      <c r="G294" s="1">
        <v>45881</v>
      </c>
      <c r="H294" s="1">
        <v>45881</v>
      </c>
      <c r="I294" t="str">
        <f t="shared" si="64"/>
        <v>1010</v>
      </c>
      <c r="J294" t="str">
        <f t="shared" si="65"/>
        <v>RECUPERO ORE ECCEDENTI</v>
      </c>
      <c r="K294" t="str">
        <f>""</f>
        <v/>
      </c>
      <c r="L294">
        <v>141</v>
      </c>
      <c r="M294" t="str">
        <f>"2:21"</f>
        <v>2:21</v>
      </c>
      <c r="N294">
        <v>1</v>
      </c>
      <c r="O294">
        <v>141</v>
      </c>
      <c r="P294" t="str">
        <f>"2:21"</f>
        <v>2:21</v>
      </c>
      <c r="Q294">
        <v>1</v>
      </c>
      <c r="R294" t="str">
        <f>""</f>
        <v/>
      </c>
      <c r="S294" t="str">
        <f>""</f>
        <v/>
      </c>
      <c r="V294" t="str">
        <f>""</f>
        <v/>
      </c>
      <c r="X294" t="str">
        <f>""</f>
        <v/>
      </c>
      <c r="Y294" t="str">
        <f>""</f>
        <v/>
      </c>
    </row>
    <row r="295" spans="1:25" x14ac:dyDescent="0.25">
      <c r="A295">
        <v>11030</v>
      </c>
      <c r="B295" t="str">
        <f t="shared" si="60"/>
        <v>CIOTOLI</v>
      </c>
      <c r="C295" t="str">
        <f t="shared" si="61"/>
        <v>MARTA</v>
      </c>
      <c r="D295" s="1">
        <v>45880</v>
      </c>
      <c r="E295" s="1">
        <v>45880</v>
      </c>
      <c r="F295">
        <v>100</v>
      </c>
      <c r="G295" s="1">
        <v>45880</v>
      </c>
      <c r="H295" s="1">
        <v>45880</v>
      </c>
      <c r="I295" t="str">
        <f t="shared" si="64"/>
        <v>1010</v>
      </c>
      <c r="J295" t="str">
        <f t="shared" si="65"/>
        <v>RECUPERO ORE ECCEDENTI</v>
      </c>
      <c r="K295" t="str">
        <f>""</f>
        <v/>
      </c>
      <c r="L295">
        <v>4</v>
      </c>
      <c r="M295" t="str">
        <f>"0:04"</f>
        <v>0:04</v>
      </c>
      <c r="N295">
        <v>1</v>
      </c>
      <c r="O295">
        <v>4</v>
      </c>
      <c r="P295" t="str">
        <f>"0:04"</f>
        <v>0:04</v>
      </c>
      <c r="Q295">
        <v>1</v>
      </c>
      <c r="R295" t="str">
        <f>""</f>
        <v/>
      </c>
      <c r="S295" t="str">
        <f>""</f>
        <v/>
      </c>
      <c r="U295">
        <v>510</v>
      </c>
      <c r="V295" t="str">
        <f>"8:30"</f>
        <v>8:30</v>
      </c>
      <c r="W295">
        <v>514</v>
      </c>
      <c r="X295" t="str">
        <f>"8:34"</f>
        <v>8:34</v>
      </c>
      <c r="Y295" t="str">
        <f>""</f>
        <v/>
      </c>
    </row>
    <row r="296" spans="1:25" x14ac:dyDescent="0.25">
      <c r="A296">
        <v>11030</v>
      </c>
      <c r="B296" t="str">
        <f t="shared" si="60"/>
        <v>CIOTOLI</v>
      </c>
      <c r="C296" t="str">
        <f t="shared" si="61"/>
        <v>MARTA</v>
      </c>
      <c r="D296" s="1">
        <v>45880</v>
      </c>
      <c r="E296" s="1">
        <v>45880</v>
      </c>
      <c r="F296">
        <v>100</v>
      </c>
      <c r="G296" s="1">
        <v>45880</v>
      </c>
      <c r="H296" s="1">
        <v>45880</v>
      </c>
      <c r="I296" t="str">
        <f t="shared" si="64"/>
        <v>1010</v>
      </c>
      <c r="J296" t="str">
        <f t="shared" si="65"/>
        <v>RECUPERO ORE ECCEDENTI</v>
      </c>
      <c r="K296" t="str">
        <f>""</f>
        <v/>
      </c>
      <c r="L296">
        <v>5</v>
      </c>
      <c r="M296" t="str">
        <f>"0:05"</f>
        <v>0:05</v>
      </c>
      <c r="N296">
        <v>1</v>
      </c>
      <c r="O296">
        <v>5</v>
      </c>
      <c r="P296" t="str">
        <f>"0:05"</f>
        <v>0:05</v>
      </c>
      <c r="Q296">
        <v>1</v>
      </c>
      <c r="R296" t="str">
        <f>""</f>
        <v/>
      </c>
      <c r="S296" t="str">
        <f>""</f>
        <v/>
      </c>
      <c r="U296">
        <v>586</v>
      </c>
      <c r="V296" t="str">
        <f>"9:46"</f>
        <v>9:46</v>
      </c>
      <c r="W296">
        <v>591</v>
      </c>
      <c r="X296" t="str">
        <f>"9:51"</f>
        <v>9:51</v>
      </c>
      <c r="Y296" t="str">
        <f>""</f>
        <v/>
      </c>
    </row>
    <row r="297" spans="1:25" x14ac:dyDescent="0.25">
      <c r="A297">
        <v>11030</v>
      </c>
      <c r="B297" t="str">
        <f t="shared" si="60"/>
        <v>CIOTOLI</v>
      </c>
      <c r="C297" t="str">
        <f t="shared" si="61"/>
        <v>MARTA</v>
      </c>
      <c r="D297" s="1">
        <v>45877</v>
      </c>
      <c r="E297" s="1">
        <v>45877</v>
      </c>
      <c r="F297">
        <v>100</v>
      </c>
      <c r="G297" s="1">
        <v>45877</v>
      </c>
      <c r="H297" s="1">
        <v>45877</v>
      </c>
      <c r="I297" t="str">
        <f t="shared" si="64"/>
        <v>1010</v>
      </c>
      <c r="J297" t="str">
        <f t="shared" si="65"/>
        <v>RECUPERO ORE ECCEDENTI</v>
      </c>
      <c r="K297" t="str">
        <f>""</f>
        <v/>
      </c>
      <c r="L297">
        <v>5</v>
      </c>
      <c r="M297" t="str">
        <f>"0:05"</f>
        <v>0:05</v>
      </c>
      <c r="N297">
        <v>1</v>
      </c>
      <c r="O297">
        <v>5</v>
      </c>
      <c r="P297" t="str">
        <f>"0:05"</f>
        <v>0:05</v>
      </c>
      <c r="Q297">
        <v>1</v>
      </c>
      <c r="R297" t="str">
        <f>""</f>
        <v/>
      </c>
      <c r="S297" t="str">
        <f>""</f>
        <v/>
      </c>
      <c r="U297">
        <v>575</v>
      </c>
      <c r="V297" t="str">
        <f>"9:35"</f>
        <v>9:35</v>
      </c>
      <c r="W297">
        <v>580</v>
      </c>
      <c r="X297" t="str">
        <f>"9:40"</f>
        <v>9:40</v>
      </c>
      <c r="Y297" t="str">
        <f>""</f>
        <v/>
      </c>
    </row>
    <row r="298" spans="1:25" x14ac:dyDescent="0.25">
      <c r="A298">
        <v>11030</v>
      </c>
      <c r="B298" t="str">
        <f t="shared" si="60"/>
        <v>CIOTOLI</v>
      </c>
      <c r="C298" t="str">
        <f t="shared" si="61"/>
        <v>MARTA</v>
      </c>
      <c r="D298" s="1">
        <v>45875</v>
      </c>
      <c r="E298" s="1">
        <v>45875</v>
      </c>
      <c r="F298">
        <v>100</v>
      </c>
      <c r="G298" s="1">
        <v>45875</v>
      </c>
      <c r="H298" s="1">
        <v>45875</v>
      </c>
      <c r="I298" t="str">
        <f t="shared" si="64"/>
        <v>1010</v>
      </c>
      <c r="J298" t="str">
        <f t="shared" si="65"/>
        <v>RECUPERO ORE ECCEDENTI</v>
      </c>
      <c r="K298" t="str">
        <f>""</f>
        <v/>
      </c>
      <c r="L298">
        <v>3</v>
      </c>
      <c r="M298" t="str">
        <f>"0:03"</f>
        <v>0:03</v>
      </c>
      <c r="N298">
        <v>1</v>
      </c>
      <c r="O298">
        <v>3</v>
      </c>
      <c r="P298" t="str">
        <f>"0:03"</f>
        <v>0:03</v>
      </c>
      <c r="Q298">
        <v>1</v>
      </c>
      <c r="R298" t="str">
        <f>""</f>
        <v/>
      </c>
      <c r="S298" t="str">
        <f>""</f>
        <v/>
      </c>
      <c r="U298">
        <v>630</v>
      </c>
      <c r="V298" t="str">
        <f>"10:30"</f>
        <v>10:30</v>
      </c>
      <c r="W298">
        <v>633</v>
      </c>
      <c r="X298" t="str">
        <f>"10:33"</f>
        <v>10:33</v>
      </c>
      <c r="Y298" t="str">
        <f>""</f>
        <v/>
      </c>
    </row>
    <row r="299" spans="1:25" x14ac:dyDescent="0.25">
      <c r="A299">
        <v>11030</v>
      </c>
      <c r="B299" t="str">
        <f t="shared" si="60"/>
        <v>CIOTOLI</v>
      </c>
      <c r="C299" t="str">
        <f t="shared" si="61"/>
        <v>MARTA</v>
      </c>
      <c r="D299" s="1">
        <v>45874</v>
      </c>
      <c r="E299" s="1">
        <v>45874</v>
      </c>
      <c r="F299">
        <v>100</v>
      </c>
      <c r="G299" s="1">
        <v>45874</v>
      </c>
      <c r="H299" s="1">
        <v>45874</v>
      </c>
      <c r="I299" t="str">
        <f t="shared" si="64"/>
        <v>1010</v>
      </c>
      <c r="J299" t="str">
        <f t="shared" si="65"/>
        <v>RECUPERO ORE ECCEDENTI</v>
      </c>
      <c r="K299" t="str">
        <f>""</f>
        <v/>
      </c>
      <c r="L299">
        <v>1</v>
      </c>
      <c r="M299" t="str">
        <f>"0:01"</f>
        <v>0:01</v>
      </c>
      <c r="N299">
        <v>1</v>
      </c>
      <c r="O299">
        <v>1</v>
      </c>
      <c r="P299" t="str">
        <f>"0:01"</f>
        <v>0:01</v>
      </c>
      <c r="Q299">
        <v>1</v>
      </c>
      <c r="R299" t="str">
        <f>""</f>
        <v/>
      </c>
      <c r="S299" t="str">
        <f>""</f>
        <v/>
      </c>
      <c r="U299">
        <v>510</v>
      </c>
      <c r="V299" t="str">
        <f>"8:30"</f>
        <v>8:30</v>
      </c>
      <c r="W299">
        <v>511</v>
      </c>
      <c r="X299" t="str">
        <f>"8:31"</f>
        <v>8:31</v>
      </c>
      <c r="Y299" t="str">
        <f>""</f>
        <v/>
      </c>
    </row>
    <row r="300" spans="1:25" x14ac:dyDescent="0.25">
      <c r="A300">
        <v>11030</v>
      </c>
      <c r="B300" t="str">
        <f t="shared" si="60"/>
        <v>CIOTOLI</v>
      </c>
      <c r="C300" t="str">
        <f t="shared" si="61"/>
        <v>MARTA</v>
      </c>
      <c r="D300" s="1">
        <v>45859</v>
      </c>
      <c r="E300" s="1">
        <v>45870</v>
      </c>
      <c r="F300">
        <v>100</v>
      </c>
      <c r="G300" s="1">
        <v>45859</v>
      </c>
      <c r="H300" s="1">
        <v>45870</v>
      </c>
      <c r="I300" t="str">
        <f>"1000"</f>
        <v>1000</v>
      </c>
      <c r="J300" t="str">
        <f>"FERIE"</f>
        <v>FERIE</v>
      </c>
      <c r="K300" t="str">
        <f>""</f>
        <v/>
      </c>
      <c r="L300">
        <v>0</v>
      </c>
      <c r="M300" t="str">
        <f>"0:00"</f>
        <v>0:00</v>
      </c>
      <c r="N300">
        <v>10</v>
      </c>
      <c r="O300">
        <v>0</v>
      </c>
      <c r="P300" t="str">
        <f>"0:00"</f>
        <v>0:00</v>
      </c>
      <c r="Q300">
        <v>10</v>
      </c>
      <c r="R300" t="str">
        <f>""</f>
        <v/>
      </c>
      <c r="S300" t="str">
        <f>""</f>
        <v/>
      </c>
      <c r="V300" t="str">
        <f>""</f>
        <v/>
      </c>
      <c r="X300" t="str">
        <f>""</f>
        <v/>
      </c>
      <c r="Y300" t="str">
        <f>""</f>
        <v/>
      </c>
    </row>
    <row r="301" spans="1:25" x14ac:dyDescent="0.25">
      <c r="A301">
        <v>11030</v>
      </c>
      <c r="B301" t="str">
        <f t="shared" si="60"/>
        <v>CIOTOLI</v>
      </c>
      <c r="C301" t="str">
        <f t="shared" si="61"/>
        <v>MARTA</v>
      </c>
      <c r="D301" s="1">
        <v>45856</v>
      </c>
      <c r="E301" s="1">
        <v>45856</v>
      </c>
      <c r="F301">
        <v>100</v>
      </c>
      <c r="G301" s="1">
        <v>45856</v>
      </c>
      <c r="H301" s="1">
        <v>45856</v>
      </c>
      <c r="I301" t="str">
        <f t="shared" ref="I301:I308" si="66">"1010"</f>
        <v>1010</v>
      </c>
      <c r="J301" t="str">
        <f t="shared" ref="J301:J308" si="67">"RECUPERO ORE ECCEDENTI"</f>
        <v>RECUPERO ORE ECCEDENTI</v>
      </c>
      <c r="K301" t="str">
        <f>""</f>
        <v/>
      </c>
      <c r="L301">
        <v>5</v>
      </c>
      <c r="M301" t="str">
        <f>"0:05"</f>
        <v>0:05</v>
      </c>
      <c r="N301">
        <v>1</v>
      </c>
      <c r="O301">
        <v>5</v>
      </c>
      <c r="P301" t="str">
        <f>"0:05"</f>
        <v>0:05</v>
      </c>
      <c r="Q301">
        <v>1</v>
      </c>
      <c r="R301" t="str">
        <f>""</f>
        <v/>
      </c>
      <c r="S301" t="str">
        <f>""</f>
        <v/>
      </c>
      <c r="U301">
        <v>510</v>
      </c>
      <c r="V301" t="str">
        <f>"8:30"</f>
        <v>8:30</v>
      </c>
      <c r="W301">
        <v>515</v>
      </c>
      <c r="X301" t="str">
        <f>"8:35"</f>
        <v>8:35</v>
      </c>
      <c r="Y301" t="str">
        <f>""</f>
        <v/>
      </c>
    </row>
    <row r="302" spans="1:25" x14ac:dyDescent="0.25">
      <c r="A302">
        <v>11030</v>
      </c>
      <c r="B302" t="str">
        <f t="shared" si="60"/>
        <v>CIOTOLI</v>
      </c>
      <c r="C302" t="str">
        <f t="shared" si="61"/>
        <v>MARTA</v>
      </c>
      <c r="D302" s="1">
        <v>45855</v>
      </c>
      <c r="E302" s="1">
        <v>45855</v>
      </c>
      <c r="F302">
        <v>100</v>
      </c>
      <c r="G302" s="1">
        <v>45855</v>
      </c>
      <c r="H302" s="1">
        <v>45855</v>
      </c>
      <c r="I302" t="str">
        <f t="shared" si="66"/>
        <v>1010</v>
      </c>
      <c r="J302" t="str">
        <f t="shared" si="67"/>
        <v>RECUPERO ORE ECCEDENTI</v>
      </c>
      <c r="K302" t="str">
        <f>""</f>
        <v/>
      </c>
      <c r="L302">
        <v>10</v>
      </c>
      <c r="M302" t="str">
        <f>"0:10"</f>
        <v>0:10</v>
      </c>
      <c r="N302">
        <v>1</v>
      </c>
      <c r="O302">
        <v>10</v>
      </c>
      <c r="P302" t="str">
        <f>"0:10"</f>
        <v>0:10</v>
      </c>
      <c r="Q302">
        <v>1</v>
      </c>
      <c r="R302" t="str">
        <f>""</f>
        <v/>
      </c>
      <c r="S302" t="str">
        <f>""</f>
        <v/>
      </c>
      <c r="U302">
        <v>510</v>
      </c>
      <c r="V302" t="str">
        <f>"8:30"</f>
        <v>8:30</v>
      </c>
      <c r="W302">
        <v>520</v>
      </c>
      <c r="X302" t="str">
        <f>"8:40"</f>
        <v>8:40</v>
      </c>
      <c r="Y302" t="str">
        <f>""</f>
        <v/>
      </c>
    </row>
    <row r="303" spans="1:25" x14ac:dyDescent="0.25">
      <c r="A303">
        <v>11030</v>
      </c>
      <c r="B303" t="str">
        <f t="shared" si="60"/>
        <v>CIOTOLI</v>
      </c>
      <c r="C303" t="str">
        <f t="shared" si="61"/>
        <v>MARTA</v>
      </c>
      <c r="D303" s="1">
        <v>45854</v>
      </c>
      <c r="E303" s="1">
        <v>45854</v>
      </c>
      <c r="F303">
        <v>100</v>
      </c>
      <c r="G303" s="1">
        <v>45854</v>
      </c>
      <c r="H303" s="1">
        <v>45854</v>
      </c>
      <c r="I303" t="str">
        <f t="shared" si="66"/>
        <v>1010</v>
      </c>
      <c r="J303" t="str">
        <f t="shared" si="67"/>
        <v>RECUPERO ORE ECCEDENTI</v>
      </c>
      <c r="K303" t="str">
        <f>""</f>
        <v/>
      </c>
      <c r="L303">
        <v>17</v>
      </c>
      <c r="M303" t="str">
        <f>"0:17"</f>
        <v>0:17</v>
      </c>
      <c r="N303">
        <v>1</v>
      </c>
      <c r="O303">
        <v>17</v>
      </c>
      <c r="P303" t="str">
        <f>"0:17"</f>
        <v>0:17</v>
      </c>
      <c r="Q303">
        <v>1</v>
      </c>
      <c r="R303" t="str">
        <f>""</f>
        <v/>
      </c>
      <c r="S303" t="str">
        <f>""</f>
        <v/>
      </c>
      <c r="U303">
        <v>510</v>
      </c>
      <c r="V303" t="str">
        <f>"8:30"</f>
        <v>8:30</v>
      </c>
      <c r="W303">
        <v>527</v>
      </c>
      <c r="X303" t="str">
        <f>"8:47"</f>
        <v>8:47</v>
      </c>
      <c r="Y303" t="str">
        <f>""</f>
        <v/>
      </c>
    </row>
    <row r="304" spans="1:25" x14ac:dyDescent="0.25">
      <c r="A304">
        <v>11030</v>
      </c>
      <c r="B304" t="str">
        <f t="shared" si="60"/>
        <v>CIOTOLI</v>
      </c>
      <c r="C304" t="str">
        <f t="shared" si="61"/>
        <v>MARTA</v>
      </c>
      <c r="D304" s="1">
        <v>45853</v>
      </c>
      <c r="E304" s="1">
        <v>45853</v>
      </c>
      <c r="F304">
        <v>100</v>
      </c>
      <c r="G304" s="1">
        <v>45853</v>
      </c>
      <c r="H304" s="1">
        <v>45853</v>
      </c>
      <c r="I304" t="str">
        <f t="shared" si="66"/>
        <v>1010</v>
      </c>
      <c r="J304" t="str">
        <f t="shared" si="67"/>
        <v>RECUPERO ORE ECCEDENTI</v>
      </c>
      <c r="K304" t="str">
        <f>""</f>
        <v/>
      </c>
      <c r="L304">
        <v>15</v>
      </c>
      <c r="M304" t="str">
        <f>"0:15"</f>
        <v>0:15</v>
      </c>
      <c r="N304">
        <v>1</v>
      </c>
      <c r="O304">
        <v>15</v>
      </c>
      <c r="P304" t="str">
        <f>"0:15"</f>
        <v>0:15</v>
      </c>
      <c r="Q304">
        <v>1</v>
      </c>
      <c r="R304" t="str">
        <f>""</f>
        <v/>
      </c>
      <c r="S304" t="str">
        <f>""</f>
        <v/>
      </c>
      <c r="U304">
        <v>510</v>
      </c>
      <c r="V304" t="str">
        <f>"8:30"</f>
        <v>8:30</v>
      </c>
      <c r="W304">
        <v>525</v>
      </c>
      <c r="X304" t="str">
        <f>"8:45"</f>
        <v>8:45</v>
      </c>
      <c r="Y304" t="str">
        <f>""</f>
        <v/>
      </c>
    </row>
    <row r="305" spans="1:25" x14ac:dyDescent="0.25">
      <c r="A305">
        <v>11030</v>
      </c>
      <c r="B305" t="str">
        <f t="shared" si="60"/>
        <v>CIOTOLI</v>
      </c>
      <c r="C305" t="str">
        <f t="shared" si="61"/>
        <v>MARTA</v>
      </c>
      <c r="D305" s="1">
        <v>45853</v>
      </c>
      <c r="E305" s="1">
        <v>45853</v>
      </c>
      <c r="F305">
        <v>100</v>
      </c>
      <c r="G305" s="1">
        <v>45853</v>
      </c>
      <c r="H305" s="1">
        <v>45853</v>
      </c>
      <c r="I305" t="str">
        <f t="shared" si="66"/>
        <v>1010</v>
      </c>
      <c r="J305" t="str">
        <f t="shared" si="67"/>
        <v>RECUPERO ORE ECCEDENTI</v>
      </c>
      <c r="K305" t="str">
        <f>""</f>
        <v/>
      </c>
      <c r="L305">
        <v>52</v>
      </c>
      <c r="M305" t="str">
        <f>"0:52"</f>
        <v>0:52</v>
      </c>
      <c r="N305">
        <v>1</v>
      </c>
      <c r="O305">
        <v>52</v>
      </c>
      <c r="P305" t="str">
        <f>"0:52"</f>
        <v>0:52</v>
      </c>
      <c r="Q305">
        <v>1</v>
      </c>
      <c r="R305" t="str">
        <f>""</f>
        <v/>
      </c>
      <c r="S305" t="str">
        <f>""</f>
        <v/>
      </c>
      <c r="U305">
        <v>1028</v>
      </c>
      <c r="V305" t="str">
        <f>"17:08"</f>
        <v>17:08</v>
      </c>
      <c r="W305">
        <v>1080</v>
      </c>
      <c r="X305" t="str">
        <f>"18:00"</f>
        <v>18:00</v>
      </c>
      <c r="Y305" t="str">
        <f>""</f>
        <v/>
      </c>
    </row>
    <row r="306" spans="1:25" x14ac:dyDescent="0.25">
      <c r="A306">
        <v>11030</v>
      </c>
      <c r="B306" t="str">
        <f t="shared" si="60"/>
        <v>CIOTOLI</v>
      </c>
      <c r="C306" t="str">
        <f t="shared" si="61"/>
        <v>MARTA</v>
      </c>
      <c r="D306" s="1">
        <v>45852</v>
      </c>
      <c r="E306" s="1">
        <v>45852</v>
      </c>
      <c r="F306">
        <v>100</v>
      </c>
      <c r="G306" s="1">
        <v>45852</v>
      </c>
      <c r="H306" s="1">
        <v>45852</v>
      </c>
      <c r="I306" t="str">
        <f t="shared" si="66"/>
        <v>1010</v>
      </c>
      <c r="J306" t="str">
        <f t="shared" si="67"/>
        <v>RECUPERO ORE ECCEDENTI</v>
      </c>
      <c r="K306" t="str">
        <f>""</f>
        <v/>
      </c>
      <c r="L306">
        <v>2</v>
      </c>
      <c r="M306" t="str">
        <f>"0:02"</f>
        <v>0:02</v>
      </c>
      <c r="N306">
        <v>1</v>
      </c>
      <c r="O306">
        <v>2</v>
      </c>
      <c r="P306" t="str">
        <f>"0:02"</f>
        <v>0:02</v>
      </c>
      <c r="Q306">
        <v>1</v>
      </c>
      <c r="R306" t="str">
        <f>""</f>
        <v/>
      </c>
      <c r="S306" t="str">
        <f>""</f>
        <v/>
      </c>
      <c r="U306">
        <v>510</v>
      </c>
      <c r="V306" t="str">
        <f>"8:30"</f>
        <v>8:30</v>
      </c>
      <c r="W306">
        <v>512</v>
      </c>
      <c r="X306" t="str">
        <f>"8:32"</f>
        <v>8:32</v>
      </c>
      <c r="Y306" t="str">
        <f>""</f>
        <v/>
      </c>
    </row>
    <row r="307" spans="1:25" x14ac:dyDescent="0.25">
      <c r="A307">
        <v>11030</v>
      </c>
      <c r="B307" t="str">
        <f t="shared" si="60"/>
        <v>CIOTOLI</v>
      </c>
      <c r="C307" t="str">
        <f t="shared" si="61"/>
        <v>MARTA</v>
      </c>
      <c r="D307" s="1">
        <v>45849</v>
      </c>
      <c r="E307" s="1">
        <v>45849</v>
      </c>
      <c r="F307">
        <v>100</v>
      </c>
      <c r="G307" s="1">
        <v>45849</v>
      </c>
      <c r="H307" s="1">
        <v>45849</v>
      </c>
      <c r="I307" t="str">
        <f t="shared" si="66"/>
        <v>1010</v>
      </c>
      <c r="J307" t="str">
        <f t="shared" si="67"/>
        <v>RECUPERO ORE ECCEDENTI</v>
      </c>
      <c r="K307" t="str">
        <f>""</f>
        <v/>
      </c>
      <c r="L307">
        <v>1</v>
      </c>
      <c r="M307" t="str">
        <f>"0:01"</f>
        <v>0:01</v>
      </c>
      <c r="N307">
        <v>1</v>
      </c>
      <c r="O307">
        <v>1</v>
      </c>
      <c r="P307" t="str">
        <f>"0:01"</f>
        <v>0:01</v>
      </c>
      <c r="Q307">
        <v>1</v>
      </c>
      <c r="R307" t="str">
        <f>""</f>
        <v/>
      </c>
      <c r="S307" t="str">
        <f>""</f>
        <v/>
      </c>
      <c r="U307">
        <v>510</v>
      </c>
      <c r="V307" t="str">
        <f>"8:30"</f>
        <v>8:30</v>
      </c>
      <c r="W307">
        <v>511</v>
      </c>
      <c r="X307" t="str">
        <f>"8:31"</f>
        <v>8:31</v>
      </c>
      <c r="Y307" t="str">
        <f>""</f>
        <v/>
      </c>
    </row>
    <row r="308" spans="1:25" x14ac:dyDescent="0.25">
      <c r="A308">
        <v>11030</v>
      </c>
      <c r="B308" t="str">
        <f t="shared" si="60"/>
        <v>CIOTOLI</v>
      </c>
      <c r="C308" t="str">
        <f t="shared" si="61"/>
        <v>MARTA</v>
      </c>
      <c r="D308" s="1">
        <v>45846</v>
      </c>
      <c r="E308" s="1">
        <v>45846</v>
      </c>
      <c r="F308">
        <v>100</v>
      </c>
      <c r="G308" s="1">
        <v>45846</v>
      </c>
      <c r="H308" s="1">
        <v>45846</v>
      </c>
      <c r="I308" t="str">
        <f t="shared" si="66"/>
        <v>1010</v>
      </c>
      <c r="J308" t="str">
        <f t="shared" si="67"/>
        <v>RECUPERO ORE ECCEDENTI</v>
      </c>
      <c r="K308" t="str">
        <f>""</f>
        <v/>
      </c>
      <c r="L308">
        <v>1</v>
      </c>
      <c r="M308" t="str">
        <f>"0:01"</f>
        <v>0:01</v>
      </c>
      <c r="N308">
        <v>1</v>
      </c>
      <c r="O308">
        <v>1</v>
      </c>
      <c r="P308" t="str">
        <f>"0:01"</f>
        <v>0:01</v>
      </c>
      <c r="Q308">
        <v>1</v>
      </c>
      <c r="R308" t="str">
        <f>""</f>
        <v/>
      </c>
      <c r="S308" t="str">
        <f>""</f>
        <v/>
      </c>
      <c r="U308">
        <v>510</v>
      </c>
      <c r="V308" t="str">
        <f>"8:30"</f>
        <v>8:30</v>
      </c>
      <c r="W308">
        <v>511</v>
      </c>
      <c r="X308" t="str">
        <f>"8:31"</f>
        <v>8:31</v>
      </c>
      <c r="Y308" t="str">
        <f>""</f>
        <v/>
      </c>
    </row>
    <row r="309" spans="1:25" x14ac:dyDescent="0.25">
      <c r="A309">
        <v>11030</v>
      </c>
      <c r="B309" t="str">
        <f t="shared" si="60"/>
        <v>CIOTOLI</v>
      </c>
      <c r="C309" t="str">
        <f t="shared" si="61"/>
        <v>MARTA</v>
      </c>
      <c r="D309" s="1">
        <v>45845</v>
      </c>
      <c r="E309" s="1">
        <v>45845</v>
      </c>
      <c r="F309">
        <v>100</v>
      </c>
      <c r="G309" s="1">
        <v>45845</v>
      </c>
      <c r="H309" s="1">
        <v>45845</v>
      </c>
      <c r="I309" t="str">
        <f>"1000"</f>
        <v>1000</v>
      </c>
      <c r="J309" t="str">
        <f>"FERIE"</f>
        <v>FERIE</v>
      </c>
      <c r="K309" t="str">
        <f>""</f>
        <v/>
      </c>
      <c r="L309">
        <v>0</v>
      </c>
      <c r="M309" t="str">
        <f>"0:00"</f>
        <v>0:00</v>
      </c>
      <c r="N309">
        <v>1</v>
      </c>
      <c r="O309">
        <v>0</v>
      </c>
      <c r="P309" t="str">
        <f>"0:00"</f>
        <v>0:00</v>
      </c>
      <c r="Q309">
        <v>1</v>
      </c>
      <c r="R309" t="str">
        <f>""</f>
        <v/>
      </c>
      <c r="S309" t="str">
        <f>""</f>
        <v/>
      </c>
      <c r="V309" t="str">
        <f>""</f>
        <v/>
      </c>
      <c r="X309" t="str">
        <f>""</f>
        <v/>
      </c>
      <c r="Y309" t="str">
        <f>""</f>
        <v/>
      </c>
    </row>
    <row r="310" spans="1:25" x14ac:dyDescent="0.25">
      <c r="A310">
        <v>11030</v>
      </c>
      <c r="B310" t="str">
        <f t="shared" si="60"/>
        <v>CIOTOLI</v>
      </c>
      <c r="C310" t="str">
        <f t="shared" si="61"/>
        <v>MARTA</v>
      </c>
      <c r="D310" s="1">
        <v>45840</v>
      </c>
      <c r="E310" s="1">
        <v>45840</v>
      </c>
      <c r="F310">
        <v>100</v>
      </c>
      <c r="G310" s="1">
        <v>45840</v>
      </c>
      <c r="H310" s="1">
        <v>45840</v>
      </c>
      <c r="I310" t="str">
        <f>"1010"</f>
        <v>1010</v>
      </c>
      <c r="J310" t="str">
        <f>"RECUPERO ORE ECCEDENTI"</f>
        <v>RECUPERO ORE ECCEDENTI</v>
      </c>
      <c r="K310" t="str">
        <f>""</f>
        <v/>
      </c>
      <c r="L310">
        <v>12</v>
      </c>
      <c r="M310" t="str">
        <f>"0:12"</f>
        <v>0:12</v>
      </c>
      <c r="N310">
        <v>1</v>
      </c>
      <c r="O310">
        <v>12</v>
      </c>
      <c r="P310" t="str">
        <f>"0:12"</f>
        <v>0:12</v>
      </c>
      <c r="Q310">
        <v>1</v>
      </c>
      <c r="R310" t="str">
        <f>""</f>
        <v/>
      </c>
      <c r="S310" t="str">
        <f>""</f>
        <v/>
      </c>
      <c r="U310">
        <v>510</v>
      </c>
      <c r="V310" t="str">
        <f>"8:30"</f>
        <v>8:30</v>
      </c>
      <c r="W310">
        <v>522</v>
      </c>
      <c r="X310" t="str">
        <f>"8:42"</f>
        <v>8:42</v>
      </c>
      <c r="Y310" t="str">
        <f>""</f>
        <v/>
      </c>
    </row>
    <row r="311" spans="1:25" x14ac:dyDescent="0.25">
      <c r="A311">
        <v>11030</v>
      </c>
      <c r="B311" t="str">
        <f t="shared" si="60"/>
        <v>CIOTOLI</v>
      </c>
      <c r="C311" t="str">
        <f t="shared" si="61"/>
        <v>MARTA</v>
      </c>
      <c r="D311" s="1">
        <v>45838</v>
      </c>
      <c r="E311" s="1">
        <v>45839</v>
      </c>
      <c r="F311">
        <v>100</v>
      </c>
      <c r="G311" s="1">
        <v>45838</v>
      </c>
      <c r="H311" s="1">
        <v>45839</v>
      </c>
      <c r="I311" t="str">
        <f>"1000"</f>
        <v>1000</v>
      </c>
      <c r="J311" t="str">
        <f>"FERIE"</f>
        <v>FERIE</v>
      </c>
      <c r="K311" t="str">
        <f>""</f>
        <v/>
      </c>
      <c r="L311">
        <v>0</v>
      </c>
      <c r="M311" t="str">
        <f>"0:00"</f>
        <v>0:00</v>
      </c>
      <c r="N311">
        <v>2</v>
      </c>
      <c r="O311">
        <v>0</v>
      </c>
      <c r="P311" t="str">
        <f>"0:00"</f>
        <v>0:00</v>
      </c>
      <c r="Q311">
        <v>1</v>
      </c>
      <c r="R311" t="str">
        <f>""</f>
        <v/>
      </c>
      <c r="S311" t="str">
        <f>""</f>
        <v/>
      </c>
      <c r="V311" t="str">
        <f>""</f>
        <v/>
      </c>
      <c r="X311" t="str">
        <f>""</f>
        <v/>
      </c>
      <c r="Y311" t="str">
        <f>""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CABF8-581D-49B2-9E0C-4151DCF9B320}">
  <dimension ref="A1:AH104"/>
  <sheetViews>
    <sheetView topLeftCell="P1" workbookViewId="0">
      <selection activeCell="AF9" sqref="AF9"/>
    </sheetView>
  </sheetViews>
  <sheetFormatPr defaultRowHeight="15" x14ac:dyDescent="0.25"/>
  <cols>
    <col min="1" max="1" width="11.5703125" bestFit="1" customWidth="1"/>
    <col min="2" max="2" width="13.42578125" bestFit="1" customWidth="1"/>
    <col min="3" max="3" width="17" bestFit="1" customWidth="1"/>
    <col min="4" max="4" width="19.85546875" bestFit="1" customWidth="1"/>
    <col min="5" max="5" width="12.5703125" bestFit="1" customWidth="1"/>
    <col min="6" max="6" width="11.5703125" bestFit="1" customWidth="1"/>
    <col min="7" max="7" width="11.28515625" bestFit="1" customWidth="1"/>
    <col min="8" max="8" width="21.28515625" bestFit="1" customWidth="1"/>
    <col min="9" max="9" width="20.28515625" bestFit="1" customWidth="1"/>
    <col min="10" max="10" width="21.28515625" bestFit="1" customWidth="1"/>
    <col min="11" max="11" width="20.28515625" bestFit="1" customWidth="1"/>
    <col min="12" max="12" width="14.5703125" bestFit="1" customWidth="1"/>
    <col min="13" max="13" width="51.140625" bestFit="1" customWidth="1"/>
    <col min="14" max="14" width="16" bestFit="1" customWidth="1"/>
    <col min="15" max="15" width="16.85546875" bestFit="1" customWidth="1"/>
    <col min="25" max="25" width="23.42578125" bestFit="1" customWidth="1"/>
    <col min="26" max="26" width="17.5703125" bestFit="1" customWidth="1"/>
    <col min="28" max="28" width="6.5703125" bestFit="1" customWidth="1"/>
    <col min="29" max="29" width="9" bestFit="1" customWidth="1"/>
    <col min="30" max="30" width="24.5703125" bestFit="1" customWidth="1"/>
    <col min="31" max="31" width="14.28515625" bestFit="1" customWidth="1"/>
    <col min="32" max="32" width="14.28515625" customWidth="1"/>
    <col min="33" max="33" width="11.7109375" bestFit="1" customWidth="1"/>
    <col min="34" max="34" width="10.7109375" bestFit="1" customWidth="1"/>
  </cols>
  <sheetData>
    <row r="1" spans="1:34" s="8" customFormat="1" ht="60" x14ac:dyDescent="0.25">
      <c r="A1" s="6" t="s">
        <v>0</v>
      </c>
      <c r="B1" s="5" t="s">
        <v>1</v>
      </c>
      <c r="C1" s="5" t="s">
        <v>2</v>
      </c>
      <c r="D1" s="5" t="s">
        <v>79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58</v>
      </c>
      <c r="K1" s="5" t="s">
        <v>59</v>
      </c>
      <c r="L1" s="5" t="s">
        <v>8</v>
      </c>
      <c r="M1" s="5" t="s">
        <v>9</v>
      </c>
      <c r="N1" s="7" t="s">
        <v>60</v>
      </c>
      <c r="O1" s="8" t="s">
        <v>10</v>
      </c>
      <c r="P1" s="8" t="s">
        <v>11</v>
      </c>
      <c r="Q1" s="8" t="s">
        <v>12</v>
      </c>
      <c r="R1" s="8" t="s">
        <v>13</v>
      </c>
      <c r="S1" s="8" t="s">
        <v>14</v>
      </c>
      <c r="T1" s="8" t="s">
        <v>15</v>
      </c>
      <c r="U1" s="8" t="s">
        <v>16</v>
      </c>
      <c r="AB1" s="9" t="s">
        <v>84</v>
      </c>
      <c r="AC1" s="9" t="s">
        <v>85</v>
      </c>
      <c r="AD1" s="9" t="s">
        <v>79</v>
      </c>
      <c r="AE1" s="9" t="s">
        <v>86</v>
      </c>
      <c r="AF1" s="9" t="s">
        <v>87</v>
      </c>
      <c r="AG1" s="9" t="s">
        <v>88</v>
      </c>
      <c r="AH1" s="9" t="s">
        <v>89</v>
      </c>
    </row>
    <row r="2" spans="1:34" x14ac:dyDescent="0.25">
      <c r="A2" s="27">
        <v>43</v>
      </c>
      <c r="B2" s="3" t="str">
        <f>"CECCHERINI"</f>
        <v>CECCHERINI</v>
      </c>
      <c r="C2" s="3" t="str">
        <f>"SIMONA"</f>
        <v>SIMONA</v>
      </c>
      <c r="D2" s="3" t="s">
        <v>27</v>
      </c>
      <c r="E2" s="17">
        <v>45870</v>
      </c>
      <c r="F2" s="17">
        <v>45870</v>
      </c>
      <c r="G2" s="3">
        <v>100</v>
      </c>
      <c r="H2" s="17">
        <v>45870</v>
      </c>
      <c r="I2" s="17">
        <v>45870</v>
      </c>
      <c r="J2" s="17">
        <v>45870</v>
      </c>
      <c r="K2" s="17">
        <v>45870</v>
      </c>
      <c r="L2" s="3" t="str">
        <f>"1000"</f>
        <v>1000</v>
      </c>
      <c r="M2" s="3" t="str">
        <f>"FERIE"</f>
        <v>FERIE</v>
      </c>
      <c r="N2" s="10">
        <f t="shared" ref="N2:N33" si="0">NETWORKDAYS.INTL(J2,K2,"0000001",$Y$9:$Y$21)</f>
        <v>1</v>
      </c>
      <c r="O2" t="str">
        <f>""</f>
        <v/>
      </c>
      <c r="P2">
        <v>0</v>
      </c>
      <c r="Q2" t="str">
        <f t="shared" ref="Q2:Q33" si="1">"0:00"</f>
        <v>0:00</v>
      </c>
      <c r="R2">
        <v>1</v>
      </c>
      <c r="S2">
        <v>0</v>
      </c>
      <c r="T2" t="str">
        <f t="shared" ref="T2:T33" si="2">"0:00"</f>
        <v>0:00</v>
      </c>
      <c r="U2">
        <v>1</v>
      </c>
      <c r="AB2" s="34">
        <v>2025</v>
      </c>
      <c r="AC2" s="34" t="s">
        <v>90</v>
      </c>
      <c r="AD2" s="34" t="s">
        <v>27</v>
      </c>
      <c r="AE2" s="34">
        <f>'DIPENDENTI PER AREA'!A9</f>
        <v>8</v>
      </c>
      <c r="AF2" s="35">
        <f>AE2*NETWORKDAYS.INTL($Y$6,$Z$6,"0000001",$Y$9:$Y$21)</f>
        <v>624</v>
      </c>
      <c r="AG2" s="36">
        <f>100%-AH2</f>
        <v>0.66346153846153844</v>
      </c>
      <c r="AH2" s="37">
        <f>N34/AF2</f>
        <v>0.33653846153846156</v>
      </c>
    </row>
    <row r="3" spans="1:34" x14ac:dyDescent="0.25">
      <c r="A3" s="27">
        <v>43</v>
      </c>
      <c r="B3" s="3" t="str">
        <f>"CECCHERINI"</f>
        <v>CECCHERINI</v>
      </c>
      <c r="C3" s="3" t="str">
        <f>"SIMONA"</f>
        <v>SIMONA</v>
      </c>
      <c r="D3" s="3" t="s">
        <v>27</v>
      </c>
      <c r="E3" s="17">
        <v>45855</v>
      </c>
      <c r="F3" s="17">
        <v>45869</v>
      </c>
      <c r="G3" s="3">
        <v>100</v>
      </c>
      <c r="H3" s="17">
        <v>45855</v>
      </c>
      <c r="I3" s="17">
        <v>45869</v>
      </c>
      <c r="J3" s="17">
        <v>45855</v>
      </c>
      <c r="K3" s="17">
        <v>45869</v>
      </c>
      <c r="L3" s="3" t="str">
        <f>"1000"</f>
        <v>1000</v>
      </c>
      <c r="M3" s="3" t="str">
        <f>"FERIE"</f>
        <v>FERIE</v>
      </c>
      <c r="N3" s="10">
        <f t="shared" si="0"/>
        <v>13</v>
      </c>
      <c r="O3" t="str">
        <f>""</f>
        <v/>
      </c>
      <c r="P3">
        <v>0</v>
      </c>
      <c r="Q3" t="str">
        <f t="shared" si="1"/>
        <v>0:00</v>
      </c>
      <c r="R3">
        <v>11</v>
      </c>
      <c r="S3">
        <v>0</v>
      </c>
      <c r="T3" t="str">
        <f t="shared" si="2"/>
        <v>0:00</v>
      </c>
      <c r="U3">
        <v>11</v>
      </c>
      <c r="AB3" s="34">
        <v>2025</v>
      </c>
      <c r="AC3" s="34" t="s">
        <v>90</v>
      </c>
      <c r="AD3" s="34" t="s">
        <v>28</v>
      </c>
      <c r="AE3" s="34">
        <f>'DIPENDENTI PER AREA'!C10</f>
        <v>9</v>
      </c>
      <c r="AF3" s="35">
        <f t="shared" ref="AF3:AF5" si="3">AE3*NETWORKDAYS.INTL($Y$6,$Z$6,"0000001",$Y$9:$Y$21)</f>
        <v>702</v>
      </c>
      <c r="AG3" s="36">
        <f t="shared" ref="AG3:AG5" si="4">100%-AH3</f>
        <v>0.83903133903133909</v>
      </c>
      <c r="AH3" s="37">
        <f>N68/AF3</f>
        <v>0.16096866096866097</v>
      </c>
    </row>
    <row r="4" spans="1:34" x14ac:dyDescent="0.25">
      <c r="A4" s="27">
        <v>49</v>
      </c>
      <c r="B4" s="3" t="str">
        <f t="shared" ref="B4:B10" si="5">"CHELI"</f>
        <v>CHELI</v>
      </c>
      <c r="C4" s="3" t="str">
        <f t="shared" ref="C4:C10" si="6">"SILVIA"</f>
        <v>SILVIA</v>
      </c>
      <c r="D4" s="3" t="s">
        <v>27</v>
      </c>
      <c r="E4" s="17">
        <v>45923</v>
      </c>
      <c r="F4" s="17">
        <v>45926</v>
      </c>
      <c r="G4" s="3">
        <v>100</v>
      </c>
      <c r="H4" s="17">
        <v>45923</v>
      </c>
      <c r="I4" s="17">
        <v>45926</v>
      </c>
      <c r="J4" s="17">
        <v>45923</v>
      </c>
      <c r="K4" s="17">
        <v>45926</v>
      </c>
      <c r="L4" s="3" t="str">
        <f>"1500"</f>
        <v>1500</v>
      </c>
      <c r="M4" s="3" t="str">
        <f>"MALATTIA"</f>
        <v>MALATTIA</v>
      </c>
      <c r="N4" s="10">
        <f t="shared" si="0"/>
        <v>4</v>
      </c>
      <c r="O4" t="str">
        <f>""</f>
        <v/>
      </c>
      <c r="P4">
        <v>0</v>
      </c>
      <c r="Q4" t="str">
        <f t="shared" si="1"/>
        <v>0:00</v>
      </c>
      <c r="R4">
        <v>4</v>
      </c>
      <c r="S4">
        <v>0</v>
      </c>
      <c r="T4" t="str">
        <f t="shared" si="2"/>
        <v>0:00</v>
      </c>
      <c r="U4">
        <v>4</v>
      </c>
      <c r="Y4" s="40" t="s">
        <v>61</v>
      </c>
      <c r="Z4" s="41"/>
      <c r="AB4" s="34">
        <v>2025</v>
      </c>
      <c r="AC4" s="34" t="s">
        <v>90</v>
      </c>
      <c r="AD4" s="34" t="s">
        <v>30</v>
      </c>
      <c r="AE4" s="34">
        <f>'DIPENDENTI PER AREA'!E6</f>
        <v>5</v>
      </c>
      <c r="AF4" s="35">
        <f t="shared" si="3"/>
        <v>390</v>
      </c>
      <c r="AG4" s="36">
        <f t="shared" si="4"/>
        <v>0.8487179487179487</v>
      </c>
      <c r="AH4" s="37">
        <f>N86/AF4</f>
        <v>0.15128205128205127</v>
      </c>
    </row>
    <row r="5" spans="1:34" x14ac:dyDescent="0.25">
      <c r="A5" s="27">
        <v>49</v>
      </c>
      <c r="B5" s="3" t="str">
        <f t="shared" si="5"/>
        <v>CHELI</v>
      </c>
      <c r="C5" s="3" t="str">
        <f t="shared" si="6"/>
        <v>SILVIA</v>
      </c>
      <c r="D5" s="3" t="s">
        <v>27</v>
      </c>
      <c r="E5" s="17">
        <v>45860</v>
      </c>
      <c r="F5" s="17">
        <v>45888</v>
      </c>
      <c r="G5" s="3">
        <v>100</v>
      </c>
      <c r="H5" s="17">
        <v>45860</v>
      </c>
      <c r="I5" s="17">
        <v>45888</v>
      </c>
      <c r="J5" s="17">
        <v>45860</v>
      </c>
      <c r="K5" s="17">
        <v>45888</v>
      </c>
      <c r="L5" s="3" t="str">
        <f>"1000"</f>
        <v>1000</v>
      </c>
      <c r="M5" s="3" t="str">
        <f>"FERIE"</f>
        <v>FERIE</v>
      </c>
      <c r="N5" s="10">
        <f t="shared" si="0"/>
        <v>24</v>
      </c>
      <c r="O5" t="str">
        <f>""</f>
        <v/>
      </c>
      <c r="P5">
        <v>0</v>
      </c>
      <c r="Q5" t="str">
        <f t="shared" si="1"/>
        <v>0:00</v>
      </c>
      <c r="R5">
        <v>20</v>
      </c>
      <c r="S5">
        <v>0</v>
      </c>
      <c r="T5" t="str">
        <f t="shared" si="2"/>
        <v>0:00</v>
      </c>
      <c r="U5">
        <v>20</v>
      </c>
      <c r="AB5" s="34">
        <v>2025</v>
      </c>
      <c r="AC5" s="34" t="s">
        <v>90</v>
      </c>
      <c r="AD5" s="34" t="s">
        <v>78</v>
      </c>
      <c r="AE5" s="34">
        <f>'DIPENDENTI PER AREA'!G6</f>
        <v>5</v>
      </c>
      <c r="AF5" s="35">
        <f t="shared" si="3"/>
        <v>390</v>
      </c>
      <c r="AG5" s="36">
        <f t="shared" si="4"/>
        <v>0.81538461538461537</v>
      </c>
      <c r="AH5" s="37">
        <f>N104/AF5</f>
        <v>0.18461538461538463</v>
      </c>
    </row>
    <row r="6" spans="1:34" x14ac:dyDescent="0.25">
      <c r="A6" s="27">
        <v>49</v>
      </c>
      <c r="B6" s="3" t="str">
        <f t="shared" si="5"/>
        <v>CHELI</v>
      </c>
      <c r="C6" s="3" t="str">
        <f t="shared" si="6"/>
        <v>SILVIA</v>
      </c>
      <c r="D6" s="3" t="s">
        <v>27</v>
      </c>
      <c r="E6" s="17">
        <v>45854</v>
      </c>
      <c r="F6" s="17">
        <v>45859</v>
      </c>
      <c r="G6" s="3">
        <v>100</v>
      </c>
      <c r="H6" s="17">
        <v>45854</v>
      </c>
      <c r="I6" s="17">
        <v>45859</v>
      </c>
      <c r="J6" s="17">
        <v>45854</v>
      </c>
      <c r="K6" s="17">
        <v>45859</v>
      </c>
      <c r="L6" s="3" t="str">
        <f>"1000"</f>
        <v>1000</v>
      </c>
      <c r="M6" s="3" t="str">
        <f>"FERIE"</f>
        <v>FERIE</v>
      </c>
      <c r="N6" s="10">
        <f t="shared" si="0"/>
        <v>5</v>
      </c>
      <c r="O6" t="str">
        <f>""</f>
        <v/>
      </c>
      <c r="P6">
        <v>0</v>
      </c>
      <c r="Q6" t="str">
        <f t="shared" si="1"/>
        <v>0:00</v>
      </c>
      <c r="R6">
        <v>4</v>
      </c>
      <c r="S6">
        <v>0</v>
      </c>
      <c r="T6" t="str">
        <f t="shared" si="2"/>
        <v>0:00</v>
      </c>
      <c r="U6">
        <v>4</v>
      </c>
      <c r="Y6" s="14">
        <v>45839</v>
      </c>
      <c r="Z6" s="15">
        <v>45930</v>
      </c>
    </row>
    <row r="7" spans="1:34" x14ac:dyDescent="0.25">
      <c r="A7" s="27">
        <v>49</v>
      </c>
      <c r="B7" s="3" t="str">
        <f t="shared" si="5"/>
        <v>CHELI</v>
      </c>
      <c r="C7" s="3" t="str">
        <f t="shared" si="6"/>
        <v>SILVIA</v>
      </c>
      <c r="D7" s="3" t="s">
        <v>27</v>
      </c>
      <c r="E7" s="17">
        <v>45853</v>
      </c>
      <c r="F7" s="17">
        <v>45853</v>
      </c>
      <c r="G7" s="3">
        <v>100</v>
      </c>
      <c r="H7" s="17">
        <v>45853</v>
      </c>
      <c r="I7" s="17">
        <v>45853</v>
      </c>
      <c r="J7" s="17">
        <v>45853</v>
      </c>
      <c r="K7" s="17">
        <v>45853</v>
      </c>
      <c r="L7" s="3" t="str">
        <f>"1500"</f>
        <v>1500</v>
      </c>
      <c r="M7" s="3" t="str">
        <f>"MALATTIA"</f>
        <v>MALATTIA</v>
      </c>
      <c r="N7" s="10">
        <f t="shared" si="0"/>
        <v>1</v>
      </c>
      <c r="O7" t="str">
        <f>""</f>
        <v/>
      </c>
      <c r="P7">
        <v>0</v>
      </c>
      <c r="Q7" t="str">
        <f t="shared" si="1"/>
        <v>0:00</v>
      </c>
      <c r="R7">
        <v>1</v>
      </c>
      <c r="S7">
        <v>0</v>
      </c>
      <c r="T7" t="str">
        <f t="shared" si="2"/>
        <v>0:00</v>
      </c>
      <c r="U7">
        <v>1</v>
      </c>
    </row>
    <row r="8" spans="1:34" x14ac:dyDescent="0.25">
      <c r="A8" s="27">
        <v>49</v>
      </c>
      <c r="B8" s="3" t="str">
        <f t="shared" si="5"/>
        <v>CHELI</v>
      </c>
      <c r="C8" s="3" t="str">
        <f t="shared" si="6"/>
        <v>SILVIA</v>
      </c>
      <c r="D8" s="3" t="s">
        <v>27</v>
      </c>
      <c r="E8" s="17">
        <v>45847</v>
      </c>
      <c r="F8" s="17">
        <v>45849</v>
      </c>
      <c r="G8" s="3">
        <v>100</v>
      </c>
      <c r="H8" s="17">
        <v>45847</v>
      </c>
      <c r="I8" s="17">
        <v>45849</v>
      </c>
      <c r="J8" s="17">
        <v>45847</v>
      </c>
      <c r="K8" s="17">
        <v>45849</v>
      </c>
      <c r="L8" s="3" t="str">
        <f>"1500"</f>
        <v>1500</v>
      </c>
      <c r="M8" s="3" t="str">
        <f>"MALATTIA"</f>
        <v>MALATTIA</v>
      </c>
      <c r="N8" s="10">
        <f t="shared" si="0"/>
        <v>3</v>
      </c>
      <c r="O8" t="str">
        <f>""</f>
        <v/>
      </c>
      <c r="P8">
        <v>0</v>
      </c>
      <c r="Q8" t="str">
        <f t="shared" si="1"/>
        <v>0:00</v>
      </c>
      <c r="R8">
        <v>3</v>
      </c>
      <c r="S8">
        <v>0</v>
      </c>
      <c r="T8" t="str">
        <f t="shared" si="2"/>
        <v>0:00</v>
      </c>
      <c r="U8">
        <v>3</v>
      </c>
      <c r="Y8" s="16" t="s">
        <v>62</v>
      </c>
      <c r="Z8" s="16" t="s">
        <v>63</v>
      </c>
    </row>
    <row r="9" spans="1:34" x14ac:dyDescent="0.25">
      <c r="A9" s="27">
        <v>49</v>
      </c>
      <c r="B9" s="3" t="str">
        <f t="shared" si="5"/>
        <v>CHELI</v>
      </c>
      <c r="C9" s="3" t="str">
        <f t="shared" si="6"/>
        <v>SILVIA</v>
      </c>
      <c r="D9" s="3" t="s">
        <v>27</v>
      </c>
      <c r="E9" s="17">
        <v>45846</v>
      </c>
      <c r="F9" s="17">
        <v>45846</v>
      </c>
      <c r="G9" s="3">
        <v>100</v>
      </c>
      <c r="H9" s="17">
        <v>45846</v>
      </c>
      <c r="I9" s="17">
        <v>45846</v>
      </c>
      <c r="J9" s="17">
        <v>45846</v>
      </c>
      <c r="K9" s="17">
        <v>45846</v>
      </c>
      <c r="L9" s="3" t="str">
        <f t="shared" ref="L9:L23" si="7">"1000"</f>
        <v>1000</v>
      </c>
      <c r="M9" s="3" t="str">
        <f t="shared" ref="M9:M23" si="8">"FERIE"</f>
        <v>FERIE</v>
      </c>
      <c r="N9" s="10">
        <f t="shared" si="0"/>
        <v>1</v>
      </c>
      <c r="O9" t="str">
        <f>""</f>
        <v/>
      </c>
      <c r="P9">
        <v>0</v>
      </c>
      <c r="Q9" t="str">
        <f t="shared" si="1"/>
        <v>0:00</v>
      </c>
      <c r="R9">
        <v>1</v>
      </c>
      <c r="S9">
        <v>0</v>
      </c>
      <c r="T9" t="str">
        <f t="shared" si="2"/>
        <v>0:00</v>
      </c>
      <c r="U9">
        <v>1</v>
      </c>
      <c r="Y9" s="17">
        <v>45658</v>
      </c>
      <c r="Z9" s="3" t="s">
        <v>64</v>
      </c>
    </row>
    <row r="10" spans="1:34" x14ac:dyDescent="0.25">
      <c r="A10" s="27">
        <v>49</v>
      </c>
      <c r="B10" s="3" t="str">
        <f t="shared" si="5"/>
        <v>CHELI</v>
      </c>
      <c r="C10" s="3" t="str">
        <f t="shared" si="6"/>
        <v>SILVIA</v>
      </c>
      <c r="D10" s="3" t="s">
        <v>27</v>
      </c>
      <c r="E10" s="17">
        <v>45838</v>
      </c>
      <c r="F10" s="17">
        <v>45842</v>
      </c>
      <c r="G10" s="3">
        <v>100</v>
      </c>
      <c r="H10" s="17">
        <v>45838</v>
      </c>
      <c r="I10" s="17">
        <v>45842</v>
      </c>
      <c r="J10" s="38">
        <v>45839</v>
      </c>
      <c r="K10" s="17">
        <v>45842</v>
      </c>
      <c r="L10" s="3" t="str">
        <f t="shared" si="7"/>
        <v>1000</v>
      </c>
      <c r="M10" s="3" t="str">
        <f t="shared" si="8"/>
        <v>FERIE</v>
      </c>
      <c r="N10" s="10">
        <f t="shared" si="0"/>
        <v>4</v>
      </c>
      <c r="O10" t="str">
        <f>""</f>
        <v/>
      </c>
      <c r="P10">
        <v>0</v>
      </c>
      <c r="Q10" t="str">
        <f t="shared" si="1"/>
        <v>0:00</v>
      </c>
      <c r="R10">
        <v>5</v>
      </c>
      <c r="S10">
        <v>0</v>
      </c>
      <c r="T10" t="str">
        <f t="shared" si="2"/>
        <v>0:00</v>
      </c>
      <c r="U10">
        <v>4</v>
      </c>
      <c r="Y10" s="17">
        <v>45663</v>
      </c>
      <c r="Z10" s="3" t="s">
        <v>65</v>
      </c>
    </row>
    <row r="11" spans="1:34" x14ac:dyDescent="0.25">
      <c r="A11" s="27">
        <v>73</v>
      </c>
      <c r="B11" s="3" t="str">
        <f>"FRANCI"</f>
        <v>FRANCI</v>
      </c>
      <c r="C11" s="3" t="str">
        <f>"LUISELLA"</f>
        <v>LUISELLA</v>
      </c>
      <c r="D11" s="3" t="s">
        <v>27</v>
      </c>
      <c r="E11" s="17">
        <v>45922</v>
      </c>
      <c r="F11" s="17">
        <v>45929</v>
      </c>
      <c r="G11" s="3">
        <v>100</v>
      </c>
      <c r="H11" s="17">
        <v>45922</v>
      </c>
      <c r="I11" s="17">
        <v>45929</v>
      </c>
      <c r="J11" s="17">
        <v>45922</v>
      </c>
      <c r="K11" s="17">
        <v>45929</v>
      </c>
      <c r="L11" s="3" t="str">
        <f t="shared" si="7"/>
        <v>1000</v>
      </c>
      <c r="M11" s="3" t="str">
        <f t="shared" si="8"/>
        <v>FERIE</v>
      </c>
      <c r="N11" s="10">
        <f t="shared" si="0"/>
        <v>7</v>
      </c>
      <c r="O11" t="str">
        <f>""</f>
        <v/>
      </c>
      <c r="P11">
        <v>0</v>
      </c>
      <c r="Q11" t="str">
        <f t="shared" si="1"/>
        <v>0:00</v>
      </c>
      <c r="R11">
        <v>6</v>
      </c>
      <c r="S11">
        <v>0</v>
      </c>
      <c r="T11" t="str">
        <f t="shared" si="2"/>
        <v>0:00</v>
      </c>
      <c r="U11">
        <v>6</v>
      </c>
      <c r="Y11" s="18">
        <v>45767</v>
      </c>
      <c r="Z11" s="19" t="s">
        <v>66</v>
      </c>
    </row>
    <row r="12" spans="1:34" x14ac:dyDescent="0.25">
      <c r="A12" s="27">
        <v>73</v>
      </c>
      <c r="B12" s="3" t="str">
        <f>"FRANCI"</f>
        <v>FRANCI</v>
      </c>
      <c r="C12" s="3" t="str">
        <f>"LUISELLA"</f>
        <v>LUISELLA</v>
      </c>
      <c r="D12" s="3" t="s">
        <v>27</v>
      </c>
      <c r="E12" s="17">
        <v>45908</v>
      </c>
      <c r="F12" s="17">
        <v>45908</v>
      </c>
      <c r="G12" s="3">
        <v>100</v>
      </c>
      <c r="H12" s="17">
        <v>45908</v>
      </c>
      <c r="I12" s="17">
        <v>45908</v>
      </c>
      <c r="J12" s="17">
        <v>45908</v>
      </c>
      <c r="K12" s="17">
        <v>45908</v>
      </c>
      <c r="L12" s="3" t="str">
        <f t="shared" si="7"/>
        <v>1000</v>
      </c>
      <c r="M12" s="3" t="str">
        <f t="shared" si="8"/>
        <v>FERIE</v>
      </c>
      <c r="N12" s="10">
        <f t="shared" si="0"/>
        <v>1</v>
      </c>
      <c r="O12" t="str">
        <f>""</f>
        <v/>
      </c>
      <c r="P12">
        <v>0</v>
      </c>
      <c r="Q12" t="str">
        <f t="shared" si="1"/>
        <v>0:00</v>
      </c>
      <c r="R12">
        <v>1</v>
      </c>
      <c r="S12">
        <v>0</v>
      </c>
      <c r="T12" t="str">
        <f t="shared" si="2"/>
        <v>0:00</v>
      </c>
      <c r="U12">
        <v>1</v>
      </c>
      <c r="Y12" s="18">
        <v>45768</v>
      </c>
      <c r="Z12" s="19" t="s">
        <v>67</v>
      </c>
    </row>
    <row r="13" spans="1:34" x14ac:dyDescent="0.25">
      <c r="A13" s="27">
        <v>73</v>
      </c>
      <c r="B13" s="3" t="str">
        <f>"FRANCI"</f>
        <v>FRANCI</v>
      </c>
      <c r="C13" s="3" t="str">
        <f>"LUISELLA"</f>
        <v>LUISELLA</v>
      </c>
      <c r="D13" s="3" t="s">
        <v>27</v>
      </c>
      <c r="E13" s="17">
        <v>45887</v>
      </c>
      <c r="F13" s="17">
        <v>45891</v>
      </c>
      <c r="G13" s="3">
        <v>100</v>
      </c>
      <c r="H13" s="17">
        <v>45887</v>
      </c>
      <c r="I13" s="17">
        <v>45891</v>
      </c>
      <c r="J13" s="17">
        <v>45887</v>
      </c>
      <c r="K13" s="17">
        <v>45891</v>
      </c>
      <c r="L13" s="3" t="str">
        <f t="shared" si="7"/>
        <v>1000</v>
      </c>
      <c r="M13" s="3" t="str">
        <f t="shared" si="8"/>
        <v>FERIE</v>
      </c>
      <c r="N13" s="10">
        <f t="shared" si="0"/>
        <v>5</v>
      </c>
      <c r="O13" t="str">
        <f>""</f>
        <v/>
      </c>
      <c r="P13">
        <v>0</v>
      </c>
      <c r="Q13" t="str">
        <f t="shared" si="1"/>
        <v>0:00</v>
      </c>
      <c r="R13">
        <v>5</v>
      </c>
      <c r="S13">
        <v>0</v>
      </c>
      <c r="T13" t="str">
        <f t="shared" si="2"/>
        <v>0:00</v>
      </c>
      <c r="U13">
        <v>5</v>
      </c>
      <c r="Y13" s="17">
        <v>45772</v>
      </c>
      <c r="Z13" s="3" t="s">
        <v>68</v>
      </c>
    </row>
    <row r="14" spans="1:34" x14ac:dyDescent="0.25">
      <c r="A14" s="27">
        <v>73</v>
      </c>
      <c r="B14" s="3" t="str">
        <f>"FRANCI"</f>
        <v>FRANCI</v>
      </c>
      <c r="C14" s="3" t="str">
        <f>"LUISELLA"</f>
        <v>LUISELLA</v>
      </c>
      <c r="D14" s="3" t="s">
        <v>27</v>
      </c>
      <c r="E14" s="17">
        <v>45839</v>
      </c>
      <c r="F14" s="17">
        <v>45849</v>
      </c>
      <c r="G14" s="3">
        <v>100</v>
      </c>
      <c r="H14" s="17">
        <v>45839</v>
      </c>
      <c r="I14" s="17">
        <v>45849</v>
      </c>
      <c r="J14" s="17">
        <v>45839</v>
      </c>
      <c r="K14" s="17">
        <v>45849</v>
      </c>
      <c r="L14" s="3" t="str">
        <f t="shared" si="7"/>
        <v>1000</v>
      </c>
      <c r="M14" s="3" t="str">
        <f t="shared" si="8"/>
        <v>FERIE</v>
      </c>
      <c r="N14" s="10">
        <f t="shared" si="0"/>
        <v>10</v>
      </c>
      <c r="O14" t="str">
        <f>""</f>
        <v/>
      </c>
      <c r="P14">
        <v>0</v>
      </c>
      <c r="Q14" t="str">
        <f t="shared" si="1"/>
        <v>0:00</v>
      </c>
      <c r="R14">
        <v>9</v>
      </c>
      <c r="S14">
        <v>0</v>
      </c>
      <c r="T14" t="str">
        <f t="shared" si="2"/>
        <v>0:00</v>
      </c>
      <c r="U14">
        <v>9</v>
      </c>
      <c r="Y14" s="17">
        <v>45778</v>
      </c>
      <c r="Z14" s="3" t="s">
        <v>69</v>
      </c>
    </row>
    <row r="15" spans="1:34" x14ac:dyDescent="0.25">
      <c r="A15" s="27">
        <v>74</v>
      </c>
      <c r="B15" s="3" t="str">
        <f>"FOCARDI"</f>
        <v>FOCARDI</v>
      </c>
      <c r="C15" s="3" t="str">
        <f>"LUCIA SILVIA"</f>
        <v>LUCIA SILVIA</v>
      </c>
      <c r="D15" s="3" t="s">
        <v>27</v>
      </c>
      <c r="E15" s="17">
        <v>45894</v>
      </c>
      <c r="F15" s="17">
        <v>45898</v>
      </c>
      <c r="G15" s="3">
        <v>100</v>
      </c>
      <c r="H15" s="17">
        <v>45894</v>
      </c>
      <c r="I15" s="17">
        <v>45898</v>
      </c>
      <c r="J15" s="17">
        <v>45894</v>
      </c>
      <c r="K15" s="17">
        <v>45898</v>
      </c>
      <c r="L15" s="3" t="str">
        <f t="shared" si="7"/>
        <v>1000</v>
      </c>
      <c r="M15" s="3" t="str">
        <f t="shared" si="8"/>
        <v>FERIE</v>
      </c>
      <c r="N15" s="10">
        <f t="shared" si="0"/>
        <v>5</v>
      </c>
      <c r="O15" t="str">
        <f>""</f>
        <v/>
      </c>
      <c r="P15">
        <v>0</v>
      </c>
      <c r="Q15" t="str">
        <f t="shared" si="1"/>
        <v>0:00</v>
      </c>
      <c r="R15">
        <v>5</v>
      </c>
      <c r="S15">
        <v>0</v>
      </c>
      <c r="T15" t="str">
        <f t="shared" si="2"/>
        <v>0:00</v>
      </c>
      <c r="U15">
        <v>5</v>
      </c>
      <c r="Y15" s="17">
        <v>45810</v>
      </c>
      <c r="Z15" s="3" t="s">
        <v>70</v>
      </c>
    </row>
    <row r="16" spans="1:34" x14ac:dyDescent="0.25">
      <c r="A16" s="27">
        <v>74</v>
      </c>
      <c r="B16" s="3" t="str">
        <f>"FOCARDI"</f>
        <v>FOCARDI</v>
      </c>
      <c r="C16" s="3" t="str">
        <f>"LUCIA SILVIA"</f>
        <v>LUCIA SILVIA</v>
      </c>
      <c r="D16" s="3" t="s">
        <v>27</v>
      </c>
      <c r="E16" s="17">
        <v>45852</v>
      </c>
      <c r="F16" s="17">
        <v>45863</v>
      </c>
      <c r="G16" s="3">
        <v>100</v>
      </c>
      <c r="H16" s="17">
        <v>45852</v>
      </c>
      <c r="I16" s="17">
        <v>45863</v>
      </c>
      <c r="J16" s="17">
        <v>45852</v>
      </c>
      <c r="K16" s="17">
        <v>45863</v>
      </c>
      <c r="L16" s="3" t="str">
        <f t="shared" si="7"/>
        <v>1000</v>
      </c>
      <c r="M16" s="3" t="str">
        <f t="shared" si="8"/>
        <v>FERIE</v>
      </c>
      <c r="N16" s="10">
        <f t="shared" si="0"/>
        <v>11</v>
      </c>
      <c r="O16" t="str">
        <f>""</f>
        <v/>
      </c>
      <c r="P16">
        <v>0</v>
      </c>
      <c r="Q16" t="str">
        <f t="shared" si="1"/>
        <v>0:00</v>
      </c>
      <c r="R16">
        <v>10</v>
      </c>
      <c r="S16">
        <v>0</v>
      </c>
      <c r="T16" t="str">
        <f t="shared" si="2"/>
        <v>0:00</v>
      </c>
      <c r="U16">
        <v>10</v>
      </c>
      <c r="Y16" s="17">
        <v>45884</v>
      </c>
      <c r="Z16" s="3" t="s">
        <v>71</v>
      </c>
    </row>
    <row r="17" spans="1:26" x14ac:dyDescent="0.25">
      <c r="A17" s="27">
        <v>140</v>
      </c>
      <c r="B17" s="3" t="str">
        <f>"RONDONI"</f>
        <v>RONDONI</v>
      </c>
      <c r="C17" s="3" t="str">
        <f>"MANUELA"</f>
        <v>MANUELA</v>
      </c>
      <c r="D17" s="3" t="s">
        <v>27</v>
      </c>
      <c r="E17" s="17">
        <v>45873</v>
      </c>
      <c r="F17" s="17">
        <v>45883</v>
      </c>
      <c r="G17" s="3">
        <v>100</v>
      </c>
      <c r="H17" s="17">
        <v>45873</v>
      </c>
      <c r="I17" s="17">
        <v>45883</v>
      </c>
      <c r="J17" s="17">
        <v>45873</v>
      </c>
      <c r="K17" s="17">
        <v>45883</v>
      </c>
      <c r="L17" s="3" t="str">
        <f t="shared" si="7"/>
        <v>1000</v>
      </c>
      <c r="M17" s="3" t="str">
        <f t="shared" si="8"/>
        <v>FERIE</v>
      </c>
      <c r="N17" s="10">
        <f t="shared" si="0"/>
        <v>10</v>
      </c>
      <c r="O17" t="str">
        <f>""</f>
        <v/>
      </c>
      <c r="P17">
        <v>0</v>
      </c>
      <c r="Q17" t="str">
        <f t="shared" si="1"/>
        <v>0:00</v>
      </c>
      <c r="R17">
        <v>9</v>
      </c>
      <c r="S17">
        <v>0</v>
      </c>
      <c r="T17" t="str">
        <f t="shared" si="2"/>
        <v>0:00</v>
      </c>
      <c r="U17">
        <v>9</v>
      </c>
      <c r="Y17" s="17">
        <v>45962</v>
      </c>
      <c r="Z17" s="3" t="s">
        <v>72</v>
      </c>
    </row>
    <row r="18" spans="1:26" x14ac:dyDescent="0.25">
      <c r="A18" s="27">
        <v>11017</v>
      </c>
      <c r="B18" s="3" t="str">
        <f t="shared" ref="B18:B23" si="9">"MEINI"</f>
        <v>MEINI</v>
      </c>
      <c r="C18" s="3" t="str">
        <f t="shared" ref="C18:C23" si="10">"HANNA MARIANA"</f>
        <v>HANNA MARIANA</v>
      </c>
      <c r="D18" s="3" t="s">
        <v>27</v>
      </c>
      <c r="E18" s="17">
        <v>45929</v>
      </c>
      <c r="F18" s="17">
        <v>45929</v>
      </c>
      <c r="G18" s="3">
        <v>100</v>
      </c>
      <c r="H18" s="17">
        <v>45929</v>
      </c>
      <c r="I18" s="17">
        <v>45929</v>
      </c>
      <c r="J18" s="17">
        <v>45929</v>
      </c>
      <c r="K18" s="17">
        <v>45929</v>
      </c>
      <c r="L18" s="3" t="str">
        <f t="shared" si="7"/>
        <v>1000</v>
      </c>
      <c r="M18" s="3" t="str">
        <f t="shared" si="8"/>
        <v>FERIE</v>
      </c>
      <c r="N18" s="10">
        <f t="shared" si="0"/>
        <v>1</v>
      </c>
      <c r="O18" t="str">
        <f>""</f>
        <v/>
      </c>
      <c r="P18">
        <v>0</v>
      </c>
      <c r="Q18" t="str">
        <f t="shared" si="1"/>
        <v>0:00</v>
      </c>
      <c r="R18">
        <v>1</v>
      </c>
      <c r="S18">
        <v>0</v>
      </c>
      <c r="T18" t="str">
        <f t="shared" si="2"/>
        <v>0:00</v>
      </c>
      <c r="U18">
        <v>1</v>
      </c>
      <c r="Y18" s="20">
        <v>45972</v>
      </c>
      <c r="Z18" s="21" t="s">
        <v>73</v>
      </c>
    </row>
    <row r="19" spans="1:26" x14ac:dyDescent="0.25">
      <c r="A19" s="27">
        <v>11017</v>
      </c>
      <c r="B19" s="3" t="str">
        <f t="shared" si="9"/>
        <v>MEINI</v>
      </c>
      <c r="C19" s="3" t="str">
        <f t="shared" si="10"/>
        <v>HANNA MARIANA</v>
      </c>
      <c r="D19" s="3" t="s">
        <v>27</v>
      </c>
      <c r="E19" s="17">
        <v>45898</v>
      </c>
      <c r="F19" s="17">
        <v>45898</v>
      </c>
      <c r="G19" s="3">
        <v>100</v>
      </c>
      <c r="H19" s="17">
        <v>45898</v>
      </c>
      <c r="I19" s="17">
        <v>45898</v>
      </c>
      <c r="J19" s="17">
        <v>45898</v>
      </c>
      <c r="K19" s="17">
        <v>45898</v>
      </c>
      <c r="L19" s="3" t="str">
        <f t="shared" si="7"/>
        <v>1000</v>
      </c>
      <c r="M19" s="3" t="str">
        <f t="shared" si="8"/>
        <v>FERIE</v>
      </c>
      <c r="N19" s="10">
        <f t="shared" si="0"/>
        <v>1</v>
      </c>
      <c r="O19" t="str">
        <f>""</f>
        <v/>
      </c>
      <c r="P19">
        <v>0</v>
      </c>
      <c r="Q19" t="str">
        <f t="shared" si="1"/>
        <v>0:00</v>
      </c>
      <c r="R19">
        <v>1</v>
      </c>
      <c r="S19">
        <v>0</v>
      </c>
      <c r="T19" t="str">
        <f t="shared" si="2"/>
        <v>0:00</v>
      </c>
      <c r="U19">
        <v>1</v>
      </c>
      <c r="Y19" s="17">
        <v>45999</v>
      </c>
      <c r="Z19" s="3" t="s">
        <v>74</v>
      </c>
    </row>
    <row r="20" spans="1:26" x14ac:dyDescent="0.25">
      <c r="A20" s="27">
        <v>11017</v>
      </c>
      <c r="B20" s="3" t="str">
        <f t="shared" si="9"/>
        <v>MEINI</v>
      </c>
      <c r="C20" s="3" t="str">
        <f t="shared" si="10"/>
        <v>HANNA MARIANA</v>
      </c>
      <c r="D20" s="3" t="s">
        <v>27</v>
      </c>
      <c r="E20" s="17">
        <v>45880</v>
      </c>
      <c r="F20" s="17">
        <v>45881</v>
      </c>
      <c r="G20" s="3">
        <v>100</v>
      </c>
      <c r="H20" s="17">
        <v>45880</v>
      </c>
      <c r="I20" s="17">
        <v>45881</v>
      </c>
      <c r="J20" s="17">
        <v>45880</v>
      </c>
      <c r="K20" s="17">
        <v>45881</v>
      </c>
      <c r="L20" s="3" t="str">
        <f t="shared" si="7"/>
        <v>1000</v>
      </c>
      <c r="M20" s="3" t="str">
        <f t="shared" si="8"/>
        <v>FERIE</v>
      </c>
      <c r="N20" s="10">
        <f t="shared" si="0"/>
        <v>2</v>
      </c>
      <c r="O20" t="str">
        <f>""</f>
        <v/>
      </c>
      <c r="P20">
        <v>0</v>
      </c>
      <c r="Q20" t="str">
        <f t="shared" si="1"/>
        <v>0:00</v>
      </c>
      <c r="R20">
        <v>2</v>
      </c>
      <c r="S20">
        <v>0</v>
      </c>
      <c r="T20" t="str">
        <f t="shared" si="2"/>
        <v>0:00</v>
      </c>
      <c r="U20">
        <v>2</v>
      </c>
      <c r="Y20" s="17">
        <v>46016</v>
      </c>
      <c r="Z20" s="3" t="s">
        <v>75</v>
      </c>
    </row>
    <row r="21" spans="1:26" x14ac:dyDescent="0.25">
      <c r="A21" s="27">
        <v>11017</v>
      </c>
      <c r="B21" s="3" t="str">
        <f t="shared" si="9"/>
        <v>MEINI</v>
      </c>
      <c r="C21" s="3" t="str">
        <f t="shared" si="10"/>
        <v>HANNA MARIANA</v>
      </c>
      <c r="D21" s="3" t="s">
        <v>27</v>
      </c>
      <c r="E21" s="17">
        <v>45873</v>
      </c>
      <c r="F21" s="17">
        <v>45877</v>
      </c>
      <c r="G21" s="3">
        <v>100</v>
      </c>
      <c r="H21" s="17">
        <v>45873</v>
      </c>
      <c r="I21" s="17">
        <v>45877</v>
      </c>
      <c r="J21" s="17">
        <v>45873</v>
      </c>
      <c r="K21" s="17">
        <v>45877</v>
      </c>
      <c r="L21" s="3" t="str">
        <f t="shared" si="7"/>
        <v>1000</v>
      </c>
      <c r="M21" s="3" t="str">
        <f t="shared" si="8"/>
        <v>FERIE</v>
      </c>
      <c r="N21" s="10">
        <f t="shared" si="0"/>
        <v>5</v>
      </c>
      <c r="O21" t="str">
        <f>""</f>
        <v/>
      </c>
      <c r="P21">
        <v>0</v>
      </c>
      <c r="Q21" t="str">
        <f t="shared" si="1"/>
        <v>0:00</v>
      </c>
      <c r="R21">
        <v>5</v>
      </c>
      <c r="S21">
        <v>0</v>
      </c>
      <c r="T21" t="str">
        <f t="shared" si="2"/>
        <v>0:00</v>
      </c>
      <c r="U21">
        <v>5</v>
      </c>
      <c r="Y21" s="17">
        <v>46017</v>
      </c>
      <c r="Z21" s="3" t="s">
        <v>76</v>
      </c>
    </row>
    <row r="22" spans="1:26" x14ac:dyDescent="0.25">
      <c r="A22" s="27">
        <v>11017</v>
      </c>
      <c r="B22" s="3" t="str">
        <f t="shared" si="9"/>
        <v>MEINI</v>
      </c>
      <c r="C22" s="3" t="str">
        <f t="shared" si="10"/>
        <v>HANNA MARIANA</v>
      </c>
      <c r="D22" s="3" t="s">
        <v>27</v>
      </c>
      <c r="E22" s="17">
        <v>45863</v>
      </c>
      <c r="F22" s="17">
        <v>45863</v>
      </c>
      <c r="G22" s="3">
        <v>100</v>
      </c>
      <c r="H22" s="17">
        <v>45863</v>
      </c>
      <c r="I22" s="17">
        <v>45863</v>
      </c>
      <c r="J22" s="17">
        <v>45863</v>
      </c>
      <c r="K22" s="17">
        <v>45863</v>
      </c>
      <c r="L22" s="3" t="str">
        <f t="shared" si="7"/>
        <v>1000</v>
      </c>
      <c r="M22" s="3" t="str">
        <f t="shared" si="8"/>
        <v>FERIE</v>
      </c>
      <c r="N22" s="10">
        <f t="shared" si="0"/>
        <v>1</v>
      </c>
      <c r="O22" t="str">
        <f>""</f>
        <v/>
      </c>
      <c r="P22">
        <v>0</v>
      </c>
      <c r="Q22" t="str">
        <f t="shared" si="1"/>
        <v>0:00</v>
      </c>
      <c r="R22">
        <v>1</v>
      </c>
      <c r="S22">
        <v>0</v>
      </c>
      <c r="T22" t="str">
        <f t="shared" si="2"/>
        <v>0:00</v>
      </c>
      <c r="U22">
        <v>1</v>
      </c>
    </row>
    <row r="23" spans="1:26" x14ac:dyDescent="0.25">
      <c r="A23" s="27">
        <v>11017</v>
      </c>
      <c r="B23" s="3" t="str">
        <f t="shared" si="9"/>
        <v>MEINI</v>
      </c>
      <c r="C23" s="3" t="str">
        <f t="shared" si="10"/>
        <v>HANNA MARIANA</v>
      </c>
      <c r="D23" s="3" t="s">
        <v>27</v>
      </c>
      <c r="E23" s="17">
        <v>45845</v>
      </c>
      <c r="F23" s="17">
        <v>45845</v>
      </c>
      <c r="G23" s="3">
        <v>100</v>
      </c>
      <c r="H23" s="17">
        <v>45845</v>
      </c>
      <c r="I23" s="17">
        <v>45845</v>
      </c>
      <c r="J23" s="17">
        <v>45845</v>
      </c>
      <c r="K23" s="17">
        <v>45845</v>
      </c>
      <c r="L23" s="3" t="str">
        <f t="shared" si="7"/>
        <v>1000</v>
      </c>
      <c r="M23" s="3" t="str">
        <f t="shared" si="8"/>
        <v>FERIE</v>
      </c>
      <c r="N23" s="10">
        <f t="shared" si="0"/>
        <v>1</v>
      </c>
      <c r="O23" t="str">
        <f>""</f>
        <v/>
      </c>
      <c r="P23">
        <v>0</v>
      </c>
      <c r="Q23" t="str">
        <f t="shared" si="1"/>
        <v>0:00</v>
      </c>
      <c r="R23">
        <v>1</v>
      </c>
      <c r="S23">
        <v>0</v>
      </c>
      <c r="T23" t="str">
        <f t="shared" si="2"/>
        <v>0:00</v>
      </c>
      <c r="U23">
        <v>1</v>
      </c>
    </row>
    <row r="24" spans="1:26" x14ac:dyDescent="0.25">
      <c r="A24" s="27">
        <v>11021</v>
      </c>
      <c r="B24" s="3" t="str">
        <f t="shared" ref="B24:B29" si="11">"PECORARO "</f>
        <v xml:space="preserve">PECORARO </v>
      </c>
      <c r="C24" s="3" t="str">
        <f t="shared" ref="C24:C29" si="12">"NADIA"</f>
        <v>NADIA</v>
      </c>
      <c r="D24" s="3" t="s">
        <v>27</v>
      </c>
      <c r="E24" s="17">
        <v>45925</v>
      </c>
      <c r="F24" s="17">
        <v>45966</v>
      </c>
      <c r="G24" s="3">
        <v>100</v>
      </c>
      <c r="H24" s="17">
        <v>45925</v>
      </c>
      <c r="I24" s="17">
        <v>45966</v>
      </c>
      <c r="J24" s="17">
        <v>45925</v>
      </c>
      <c r="K24" s="39">
        <v>45930</v>
      </c>
      <c r="L24" s="3" t="str">
        <f t="shared" ref="L24:L29" si="13">"1513"</f>
        <v>1513</v>
      </c>
      <c r="M24" s="3" t="str">
        <f t="shared" ref="M24:M29" si="14">"MALATTIA PATOLOGIE GRAVI"</f>
        <v>MALATTIA PATOLOGIE GRAVI</v>
      </c>
      <c r="N24" s="10">
        <f t="shared" si="0"/>
        <v>5</v>
      </c>
      <c r="O24" t="str">
        <f>""</f>
        <v/>
      </c>
      <c r="P24">
        <v>0</v>
      </c>
      <c r="Q24" t="str">
        <f t="shared" si="1"/>
        <v>0:00</v>
      </c>
      <c r="R24">
        <v>42</v>
      </c>
      <c r="S24">
        <v>0</v>
      </c>
      <c r="T24" t="str">
        <f t="shared" si="2"/>
        <v>0:00</v>
      </c>
      <c r="U24">
        <v>6</v>
      </c>
    </row>
    <row r="25" spans="1:26" x14ac:dyDescent="0.25">
      <c r="A25" s="27">
        <v>11021</v>
      </c>
      <c r="B25" s="3" t="str">
        <f t="shared" si="11"/>
        <v xml:space="preserve">PECORARO </v>
      </c>
      <c r="C25" s="3" t="str">
        <f t="shared" si="12"/>
        <v>NADIA</v>
      </c>
      <c r="D25" s="3" t="s">
        <v>27</v>
      </c>
      <c r="E25" s="17">
        <v>45904</v>
      </c>
      <c r="F25" s="17">
        <v>45924</v>
      </c>
      <c r="G25" s="3">
        <v>100</v>
      </c>
      <c r="H25" s="17">
        <v>45904</v>
      </c>
      <c r="I25" s="17">
        <v>45924</v>
      </c>
      <c r="J25" s="17">
        <v>45904</v>
      </c>
      <c r="K25" s="17">
        <v>45924</v>
      </c>
      <c r="L25" s="3" t="str">
        <f t="shared" si="13"/>
        <v>1513</v>
      </c>
      <c r="M25" s="3" t="str">
        <f t="shared" si="14"/>
        <v>MALATTIA PATOLOGIE GRAVI</v>
      </c>
      <c r="N25" s="10">
        <f t="shared" si="0"/>
        <v>18</v>
      </c>
      <c r="O25" t="str">
        <f>""</f>
        <v/>
      </c>
      <c r="P25">
        <v>0</v>
      </c>
      <c r="Q25" t="str">
        <f t="shared" si="1"/>
        <v>0:00</v>
      </c>
      <c r="R25">
        <v>21</v>
      </c>
      <c r="S25">
        <v>0</v>
      </c>
      <c r="T25" t="str">
        <f t="shared" si="2"/>
        <v>0:00</v>
      </c>
      <c r="U25">
        <v>21</v>
      </c>
    </row>
    <row r="26" spans="1:26" x14ac:dyDescent="0.25">
      <c r="A26" s="27">
        <v>11021</v>
      </c>
      <c r="B26" s="3" t="str">
        <f t="shared" si="11"/>
        <v xml:space="preserve">PECORARO </v>
      </c>
      <c r="C26" s="3" t="str">
        <f t="shared" si="12"/>
        <v>NADIA</v>
      </c>
      <c r="D26" s="3" t="s">
        <v>27</v>
      </c>
      <c r="E26" s="17">
        <v>45884</v>
      </c>
      <c r="F26" s="17">
        <v>45903</v>
      </c>
      <c r="G26" s="3">
        <v>100</v>
      </c>
      <c r="H26" s="17">
        <v>45884</v>
      </c>
      <c r="I26" s="17">
        <v>45903</v>
      </c>
      <c r="J26" s="17">
        <v>45884</v>
      </c>
      <c r="K26" s="17">
        <v>45903</v>
      </c>
      <c r="L26" s="3" t="str">
        <f t="shared" si="13"/>
        <v>1513</v>
      </c>
      <c r="M26" s="3" t="str">
        <f t="shared" si="14"/>
        <v>MALATTIA PATOLOGIE GRAVI</v>
      </c>
      <c r="N26" s="10">
        <f t="shared" si="0"/>
        <v>16</v>
      </c>
      <c r="O26" t="str">
        <f>""</f>
        <v/>
      </c>
      <c r="P26">
        <v>0</v>
      </c>
      <c r="Q26" t="str">
        <f t="shared" si="1"/>
        <v>0:00</v>
      </c>
      <c r="R26">
        <v>20</v>
      </c>
      <c r="S26">
        <v>0</v>
      </c>
      <c r="T26" t="str">
        <f t="shared" si="2"/>
        <v>0:00</v>
      </c>
      <c r="U26">
        <v>20</v>
      </c>
    </row>
    <row r="27" spans="1:26" x14ac:dyDescent="0.25">
      <c r="A27" s="27">
        <v>11021</v>
      </c>
      <c r="B27" s="3" t="str">
        <f t="shared" si="11"/>
        <v xml:space="preserve">PECORARO </v>
      </c>
      <c r="C27" s="3" t="str">
        <f t="shared" si="12"/>
        <v>NADIA</v>
      </c>
      <c r="D27" s="3" t="s">
        <v>27</v>
      </c>
      <c r="E27" s="17">
        <v>45863</v>
      </c>
      <c r="F27" s="17">
        <v>45883</v>
      </c>
      <c r="G27" s="3">
        <v>100</v>
      </c>
      <c r="H27" s="17">
        <v>45863</v>
      </c>
      <c r="I27" s="17">
        <v>45883</v>
      </c>
      <c r="J27" s="17">
        <v>45863</v>
      </c>
      <c r="K27" s="17">
        <v>45883</v>
      </c>
      <c r="L27" s="3" t="str">
        <f t="shared" si="13"/>
        <v>1513</v>
      </c>
      <c r="M27" s="3" t="str">
        <f t="shared" si="14"/>
        <v>MALATTIA PATOLOGIE GRAVI</v>
      </c>
      <c r="N27" s="10">
        <f t="shared" si="0"/>
        <v>18</v>
      </c>
      <c r="O27" t="str">
        <f>""</f>
        <v/>
      </c>
      <c r="P27">
        <v>0</v>
      </c>
      <c r="Q27" t="str">
        <f t="shared" si="1"/>
        <v>0:00</v>
      </c>
      <c r="R27">
        <v>21</v>
      </c>
      <c r="S27">
        <v>0</v>
      </c>
      <c r="T27" t="str">
        <f t="shared" si="2"/>
        <v>0:00</v>
      </c>
      <c r="U27">
        <v>21</v>
      </c>
    </row>
    <row r="28" spans="1:26" x14ac:dyDescent="0.25">
      <c r="A28" s="27">
        <v>11021</v>
      </c>
      <c r="B28" s="3" t="str">
        <f t="shared" si="11"/>
        <v xml:space="preserve">PECORARO </v>
      </c>
      <c r="C28" s="3" t="str">
        <f t="shared" si="12"/>
        <v>NADIA</v>
      </c>
      <c r="D28" s="3" t="s">
        <v>27</v>
      </c>
      <c r="E28" s="17">
        <v>45840</v>
      </c>
      <c r="F28" s="17">
        <v>45862</v>
      </c>
      <c r="G28" s="3">
        <v>100</v>
      </c>
      <c r="H28" s="17">
        <v>45840</v>
      </c>
      <c r="I28" s="17">
        <v>45862</v>
      </c>
      <c r="J28" s="17">
        <v>45840</v>
      </c>
      <c r="K28" s="17">
        <v>45862</v>
      </c>
      <c r="L28" s="3" t="str">
        <f t="shared" si="13"/>
        <v>1513</v>
      </c>
      <c r="M28" s="3" t="str">
        <f t="shared" si="14"/>
        <v>MALATTIA PATOLOGIE GRAVI</v>
      </c>
      <c r="N28" s="10">
        <f t="shared" si="0"/>
        <v>20</v>
      </c>
      <c r="O28" t="str">
        <f>""</f>
        <v/>
      </c>
      <c r="P28">
        <v>0</v>
      </c>
      <c r="Q28" t="str">
        <f t="shared" si="1"/>
        <v>0:00</v>
      </c>
      <c r="R28">
        <v>23</v>
      </c>
      <c r="S28">
        <v>0</v>
      </c>
      <c r="T28" t="str">
        <f t="shared" si="2"/>
        <v>0:00</v>
      </c>
      <c r="U28">
        <v>23</v>
      </c>
    </row>
    <row r="29" spans="1:26" x14ac:dyDescent="0.25">
      <c r="A29" s="27">
        <v>11021</v>
      </c>
      <c r="B29" s="3" t="str">
        <f t="shared" si="11"/>
        <v xml:space="preserve">PECORARO </v>
      </c>
      <c r="C29" s="3" t="str">
        <f t="shared" si="12"/>
        <v>NADIA</v>
      </c>
      <c r="D29" s="3" t="s">
        <v>27</v>
      </c>
      <c r="E29" s="17">
        <v>45820</v>
      </c>
      <c r="F29" s="17">
        <v>45839</v>
      </c>
      <c r="G29" s="3">
        <v>100</v>
      </c>
      <c r="H29" s="17">
        <v>45820</v>
      </c>
      <c r="I29" s="17">
        <v>45839</v>
      </c>
      <c r="J29" s="38">
        <v>45839</v>
      </c>
      <c r="K29" s="17">
        <v>45839</v>
      </c>
      <c r="L29" s="3" t="str">
        <f t="shared" si="13"/>
        <v>1513</v>
      </c>
      <c r="M29" s="3" t="str">
        <f t="shared" si="14"/>
        <v>MALATTIA PATOLOGIE GRAVI</v>
      </c>
      <c r="N29" s="10">
        <f t="shared" si="0"/>
        <v>1</v>
      </c>
      <c r="O29" t="str">
        <f>""</f>
        <v/>
      </c>
      <c r="P29">
        <v>0</v>
      </c>
      <c r="Q29" t="str">
        <f t="shared" si="1"/>
        <v>0:00</v>
      </c>
      <c r="R29">
        <v>20</v>
      </c>
      <c r="S29">
        <v>0</v>
      </c>
      <c r="T29" t="str">
        <f t="shared" si="2"/>
        <v>0:00</v>
      </c>
      <c r="U29">
        <v>1</v>
      </c>
    </row>
    <row r="30" spans="1:26" x14ac:dyDescent="0.25">
      <c r="A30" s="27">
        <v>11024</v>
      </c>
      <c r="B30" s="3" t="str">
        <f>"FABBRI"</f>
        <v>FABBRI</v>
      </c>
      <c r="C30" s="3" t="str">
        <f>"PAOLA"</f>
        <v>PAOLA</v>
      </c>
      <c r="D30" s="3" t="s">
        <v>27</v>
      </c>
      <c r="E30" s="17">
        <v>45876</v>
      </c>
      <c r="F30" s="17">
        <v>45883</v>
      </c>
      <c r="G30" s="3">
        <v>100</v>
      </c>
      <c r="H30" s="17">
        <v>45876</v>
      </c>
      <c r="I30" s="17">
        <v>45883</v>
      </c>
      <c r="J30" s="17">
        <v>45876</v>
      </c>
      <c r="K30" s="17">
        <v>45883</v>
      </c>
      <c r="L30" s="3" t="str">
        <f>"1000"</f>
        <v>1000</v>
      </c>
      <c r="M30" s="3" t="str">
        <f>"FERIE"</f>
        <v>FERIE</v>
      </c>
      <c r="N30" s="10">
        <f t="shared" si="0"/>
        <v>7</v>
      </c>
      <c r="O30" t="str">
        <f>""</f>
        <v/>
      </c>
      <c r="P30">
        <v>0</v>
      </c>
      <c r="Q30" t="str">
        <f t="shared" si="1"/>
        <v>0:00</v>
      </c>
      <c r="R30">
        <v>6</v>
      </c>
      <c r="S30">
        <v>0</v>
      </c>
      <c r="T30" t="str">
        <f t="shared" si="2"/>
        <v>0:00</v>
      </c>
      <c r="U30">
        <v>6</v>
      </c>
    </row>
    <row r="31" spans="1:26" x14ac:dyDescent="0.25">
      <c r="A31" s="27">
        <v>11024</v>
      </c>
      <c r="B31" s="3" t="str">
        <f>"FABBRI"</f>
        <v>FABBRI</v>
      </c>
      <c r="C31" s="3" t="str">
        <f>"PAOLA"</f>
        <v>PAOLA</v>
      </c>
      <c r="D31" s="3" t="s">
        <v>27</v>
      </c>
      <c r="E31" s="17">
        <v>45875</v>
      </c>
      <c r="F31" s="17">
        <v>45875</v>
      </c>
      <c r="G31" s="3">
        <v>100</v>
      </c>
      <c r="H31" s="17">
        <v>45875</v>
      </c>
      <c r="I31" s="17">
        <v>45875</v>
      </c>
      <c r="J31" s="17">
        <v>45875</v>
      </c>
      <c r="K31" s="17">
        <v>45875</v>
      </c>
      <c r="L31" s="3" t="str">
        <f>"1000"</f>
        <v>1000</v>
      </c>
      <c r="M31" s="3" t="str">
        <f>"FERIE"</f>
        <v>FERIE</v>
      </c>
      <c r="N31" s="10">
        <f t="shared" si="0"/>
        <v>1</v>
      </c>
      <c r="O31" t="str">
        <f>""</f>
        <v/>
      </c>
      <c r="P31">
        <v>0</v>
      </c>
      <c r="Q31" t="str">
        <f t="shared" si="1"/>
        <v>0:00</v>
      </c>
      <c r="R31">
        <v>1</v>
      </c>
      <c r="S31">
        <v>0</v>
      </c>
      <c r="T31" t="str">
        <f t="shared" si="2"/>
        <v>0:00</v>
      </c>
      <c r="U31">
        <v>1</v>
      </c>
    </row>
    <row r="32" spans="1:26" x14ac:dyDescent="0.25">
      <c r="A32" s="27">
        <v>11024</v>
      </c>
      <c r="B32" s="3" t="str">
        <f>"FABBRI"</f>
        <v>FABBRI</v>
      </c>
      <c r="C32" s="3" t="str">
        <f>"PAOLA"</f>
        <v>PAOLA</v>
      </c>
      <c r="D32" s="3" t="s">
        <v>27</v>
      </c>
      <c r="E32" s="17">
        <v>45866</v>
      </c>
      <c r="F32" s="17">
        <v>45870</v>
      </c>
      <c r="G32" s="3">
        <v>100</v>
      </c>
      <c r="H32" s="17">
        <v>45866</v>
      </c>
      <c r="I32" s="17">
        <v>45870</v>
      </c>
      <c r="J32" s="17">
        <v>45866</v>
      </c>
      <c r="K32" s="17">
        <v>45870</v>
      </c>
      <c r="L32" s="3" t="str">
        <f>"1000"</f>
        <v>1000</v>
      </c>
      <c r="M32" s="3" t="str">
        <f>"FERIE"</f>
        <v>FERIE</v>
      </c>
      <c r="N32" s="10">
        <f t="shared" si="0"/>
        <v>5</v>
      </c>
      <c r="O32" t="str">
        <f>""</f>
        <v/>
      </c>
      <c r="P32">
        <v>0</v>
      </c>
      <c r="Q32" t="str">
        <f t="shared" si="1"/>
        <v>0:00</v>
      </c>
      <c r="R32">
        <v>5</v>
      </c>
      <c r="S32">
        <v>0</v>
      </c>
      <c r="T32" t="str">
        <f t="shared" si="2"/>
        <v>0:00</v>
      </c>
      <c r="U32">
        <v>5</v>
      </c>
    </row>
    <row r="33" spans="1:21" x14ac:dyDescent="0.25">
      <c r="A33" s="27">
        <v>11024</v>
      </c>
      <c r="B33" s="3" t="str">
        <f>"FABBRI"</f>
        <v>FABBRI</v>
      </c>
      <c r="C33" s="3" t="str">
        <f>"PAOLA"</f>
        <v>PAOLA</v>
      </c>
      <c r="D33" s="3" t="s">
        <v>27</v>
      </c>
      <c r="E33" s="17">
        <v>45854</v>
      </c>
      <c r="F33" s="17">
        <v>45856</v>
      </c>
      <c r="G33" s="3">
        <v>100</v>
      </c>
      <c r="H33" s="17">
        <v>45854</v>
      </c>
      <c r="I33" s="17">
        <v>45856</v>
      </c>
      <c r="J33" s="17">
        <v>45854</v>
      </c>
      <c r="K33" s="17">
        <v>45856</v>
      </c>
      <c r="L33" s="3" t="str">
        <f>"1000"</f>
        <v>1000</v>
      </c>
      <c r="M33" s="3" t="str">
        <f>"FERIE"</f>
        <v>FERIE</v>
      </c>
      <c r="N33" s="10">
        <f t="shared" si="0"/>
        <v>3</v>
      </c>
      <c r="O33" t="str">
        <f>""</f>
        <v/>
      </c>
      <c r="P33">
        <v>0</v>
      </c>
      <c r="Q33" t="str">
        <f t="shared" si="1"/>
        <v>0:00</v>
      </c>
      <c r="R33">
        <v>3</v>
      </c>
      <c r="S33">
        <v>0</v>
      </c>
      <c r="T33" t="str">
        <f t="shared" si="2"/>
        <v>0:00</v>
      </c>
      <c r="U33">
        <v>3</v>
      </c>
    </row>
    <row r="34" spans="1:21" ht="16.5" thickBot="1" x14ac:dyDescent="0.3">
      <c r="A34" s="42" t="s">
        <v>80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11">
        <f>SUM(N2:N33)</f>
        <v>210</v>
      </c>
    </row>
    <row r="35" spans="1:21" ht="15.75" thickBot="1" x14ac:dyDescent="0.3">
      <c r="D35" s="26"/>
      <c r="E35" s="1"/>
      <c r="F35" s="1"/>
      <c r="H35" s="1"/>
      <c r="I35" s="1"/>
      <c r="J35" s="1"/>
      <c r="K35" s="1"/>
    </row>
    <row r="36" spans="1:21" x14ac:dyDescent="0.25">
      <c r="A36" s="29">
        <v>27</v>
      </c>
      <c r="B36" s="22" t="str">
        <f>"BECHERINI"</f>
        <v>BECHERINI</v>
      </c>
      <c r="C36" s="22" t="str">
        <f>"GINO"</f>
        <v>GINO</v>
      </c>
      <c r="D36" s="22" t="s">
        <v>28</v>
      </c>
      <c r="E36" s="30">
        <v>45658</v>
      </c>
      <c r="F36" s="30">
        <v>46022</v>
      </c>
      <c r="G36" s="22">
        <v>100</v>
      </c>
      <c r="H36" s="30">
        <v>45658</v>
      </c>
      <c r="I36" s="30">
        <v>46022</v>
      </c>
      <c r="J36" s="30">
        <v>45839</v>
      </c>
      <c r="K36" s="30">
        <v>45930</v>
      </c>
      <c r="L36" s="22" t="str">
        <f>"4509"</f>
        <v>4509</v>
      </c>
      <c r="M36" s="22" t="str">
        <f>"COMANDO AD ALTRO ENTE - RETRIBUITO (SOLO DESCR.)"</f>
        <v>COMANDO AD ALTRO ENTE - RETRIBUITO (SOLO DESCR.)</v>
      </c>
      <c r="N36" s="12">
        <v>10</v>
      </c>
      <c r="O36" t="s">
        <v>77</v>
      </c>
      <c r="P36">
        <v>0</v>
      </c>
      <c r="Q36" t="str">
        <f t="shared" ref="Q36:Q67" si="15">"0:00"</f>
        <v>0:00</v>
      </c>
      <c r="R36">
        <v>365</v>
      </c>
      <c r="S36">
        <v>0</v>
      </c>
      <c r="T36" t="str">
        <f t="shared" ref="T36:T67" si="16">"0:00"</f>
        <v>0:00</v>
      </c>
      <c r="U36">
        <v>92</v>
      </c>
    </row>
    <row r="37" spans="1:21" x14ac:dyDescent="0.25">
      <c r="A37" s="27">
        <v>34</v>
      </c>
      <c r="B37" s="3" t="str">
        <f>"CAVACIOCCHI"</f>
        <v>CAVACIOCCHI</v>
      </c>
      <c r="C37" s="3" t="str">
        <f>"ANGELA"</f>
        <v>ANGELA</v>
      </c>
      <c r="D37" s="3" t="s">
        <v>28</v>
      </c>
      <c r="E37" s="17">
        <v>45929</v>
      </c>
      <c r="F37" s="17">
        <v>45929</v>
      </c>
      <c r="G37" s="3">
        <v>100</v>
      </c>
      <c r="H37" s="17">
        <v>45929</v>
      </c>
      <c r="I37" s="17">
        <v>45929</v>
      </c>
      <c r="J37" s="17">
        <v>45929</v>
      </c>
      <c r="K37" s="17">
        <v>45929</v>
      </c>
      <c r="L37" s="3" t="str">
        <f t="shared" ref="L37:L46" si="17">"1000"</f>
        <v>1000</v>
      </c>
      <c r="M37" s="3" t="str">
        <f t="shared" ref="M37:M46" si="18">"FERIE"</f>
        <v>FERIE</v>
      </c>
      <c r="N37" s="10">
        <f t="shared" ref="N37:N67" si="19">NETWORKDAYS.INTL(J37,K37,"0000001",$Y$9:$Y$21)</f>
        <v>1</v>
      </c>
      <c r="O37" t="str">
        <f>""</f>
        <v/>
      </c>
      <c r="P37">
        <v>0</v>
      </c>
      <c r="Q37" t="str">
        <f t="shared" si="15"/>
        <v>0:00</v>
      </c>
      <c r="R37">
        <v>1</v>
      </c>
      <c r="S37">
        <v>0</v>
      </c>
      <c r="T37" t="str">
        <f t="shared" si="16"/>
        <v>0:00</v>
      </c>
      <c r="U37">
        <v>1</v>
      </c>
    </row>
    <row r="38" spans="1:21" x14ac:dyDescent="0.25">
      <c r="A38" s="27">
        <v>34</v>
      </c>
      <c r="B38" s="3" t="str">
        <f>"CAVACIOCCHI"</f>
        <v>CAVACIOCCHI</v>
      </c>
      <c r="C38" s="3" t="str">
        <f>"ANGELA"</f>
        <v>ANGELA</v>
      </c>
      <c r="D38" s="3" t="s">
        <v>28</v>
      </c>
      <c r="E38" s="17">
        <v>45908</v>
      </c>
      <c r="F38" s="17">
        <v>45912</v>
      </c>
      <c r="G38" s="3">
        <v>100</v>
      </c>
      <c r="H38" s="17">
        <v>45908</v>
      </c>
      <c r="I38" s="17">
        <v>45912</v>
      </c>
      <c r="J38" s="17">
        <v>45908</v>
      </c>
      <c r="K38" s="17">
        <v>45912</v>
      </c>
      <c r="L38" s="3" t="str">
        <f t="shared" si="17"/>
        <v>1000</v>
      </c>
      <c r="M38" s="3" t="str">
        <f t="shared" si="18"/>
        <v>FERIE</v>
      </c>
      <c r="N38" s="10">
        <f t="shared" si="19"/>
        <v>5</v>
      </c>
      <c r="O38" t="str">
        <f>""</f>
        <v/>
      </c>
      <c r="P38">
        <v>0</v>
      </c>
      <c r="Q38" t="str">
        <f t="shared" si="15"/>
        <v>0:00</v>
      </c>
      <c r="R38">
        <v>5</v>
      </c>
      <c r="S38">
        <v>0</v>
      </c>
      <c r="T38" t="str">
        <f t="shared" si="16"/>
        <v>0:00</v>
      </c>
      <c r="U38">
        <v>5</v>
      </c>
    </row>
    <row r="39" spans="1:21" x14ac:dyDescent="0.25">
      <c r="A39" s="27">
        <v>34</v>
      </c>
      <c r="B39" s="3" t="str">
        <f>"CAVACIOCCHI"</f>
        <v>CAVACIOCCHI</v>
      </c>
      <c r="C39" s="3" t="str">
        <f>"ANGELA"</f>
        <v>ANGELA</v>
      </c>
      <c r="D39" s="3" t="s">
        <v>28</v>
      </c>
      <c r="E39" s="17">
        <v>45859</v>
      </c>
      <c r="F39" s="17">
        <v>45870</v>
      </c>
      <c r="G39" s="3">
        <v>100</v>
      </c>
      <c r="H39" s="17">
        <v>45859</v>
      </c>
      <c r="I39" s="17">
        <v>45870</v>
      </c>
      <c r="J39" s="17">
        <v>45859</v>
      </c>
      <c r="K39" s="17">
        <v>45870</v>
      </c>
      <c r="L39" s="3" t="str">
        <f t="shared" si="17"/>
        <v>1000</v>
      </c>
      <c r="M39" s="3" t="str">
        <f t="shared" si="18"/>
        <v>FERIE</v>
      </c>
      <c r="N39" s="10">
        <f t="shared" si="19"/>
        <v>11</v>
      </c>
      <c r="O39" t="str">
        <f>""</f>
        <v/>
      </c>
      <c r="P39">
        <v>0</v>
      </c>
      <c r="Q39" t="str">
        <f t="shared" si="15"/>
        <v>0:00</v>
      </c>
      <c r="R39">
        <v>10</v>
      </c>
      <c r="S39">
        <v>0</v>
      </c>
      <c r="T39" t="str">
        <f t="shared" si="16"/>
        <v>0:00</v>
      </c>
      <c r="U39">
        <v>10</v>
      </c>
    </row>
    <row r="40" spans="1:21" x14ac:dyDescent="0.25">
      <c r="A40" s="27">
        <v>42</v>
      </c>
      <c r="B40" s="3" t="str">
        <f>"CECCHETTI"</f>
        <v>CECCHETTI</v>
      </c>
      <c r="C40" s="3" t="str">
        <f>"MASSIMO"</f>
        <v>MASSIMO</v>
      </c>
      <c r="D40" s="3" t="s">
        <v>28</v>
      </c>
      <c r="E40" s="17">
        <v>45873</v>
      </c>
      <c r="F40" s="17">
        <v>45883</v>
      </c>
      <c r="G40" s="3">
        <v>100</v>
      </c>
      <c r="H40" s="17">
        <v>45873</v>
      </c>
      <c r="I40" s="17">
        <v>45883</v>
      </c>
      <c r="J40" s="17">
        <v>45873</v>
      </c>
      <c r="K40" s="17">
        <v>45883</v>
      </c>
      <c r="L40" s="3" t="str">
        <f t="shared" si="17"/>
        <v>1000</v>
      </c>
      <c r="M40" s="3" t="str">
        <f t="shared" si="18"/>
        <v>FERIE</v>
      </c>
      <c r="N40" s="10">
        <f t="shared" si="19"/>
        <v>10</v>
      </c>
      <c r="O40" t="str">
        <f>""</f>
        <v/>
      </c>
      <c r="P40">
        <v>0</v>
      </c>
      <c r="Q40" t="str">
        <f t="shared" si="15"/>
        <v>0:00</v>
      </c>
      <c r="R40">
        <v>9</v>
      </c>
      <c r="S40">
        <v>0</v>
      </c>
      <c r="T40" t="str">
        <f t="shared" si="16"/>
        <v>0:00</v>
      </c>
      <c r="U40">
        <v>9</v>
      </c>
    </row>
    <row r="41" spans="1:21" x14ac:dyDescent="0.25">
      <c r="A41" s="27">
        <v>48</v>
      </c>
      <c r="B41" s="3" t="str">
        <f>"CRESCIOLI"</f>
        <v>CRESCIOLI</v>
      </c>
      <c r="C41" s="3" t="str">
        <f>"PAOLO"</f>
        <v>PAOLO</v>
      </c>
      <c r="D41" s="3" t="s">
        <v>28</v>
      </c>
      <c r="E41" s="17">
        <v>45923</v>
      </c>
      <c r="F41" s="17">
        <v>45924</v>
      </c>
      <c r="G41" s="3">
        <v>100</v>
      </c>
      <c r="H41" s="17">
        <v>45923</v>
      </c>
      <c r="I41" s="17">
        <v>45924</v>
      </c>
      <c r="J41" s="17">
        <v>45923</v>
      </c>
      <c r="K41" s="17">
        <v>45924</v>
      </c>
      <c r="L41" s="3" t="str">
        <f t="shared" si="17"/>
        <v>1000</v>
      </c>
      <c r="M41" s="3" t="str">
        <f t="shared" si="18"/>
        <v>FERIE</v>
      </c>
      <c r="N41" s="10">
        <f t="shared" si="19"/>
        <v>2</v>
      </c>
      <c r="O41" t="str">
        <f>""</f>
        <v/>
      </c>
      <c r="P41">
        <v>0</v>
      </c>
      <c r="Q41" t="str">
        <f t="shared" si="15"/>
        <v>0:00</v>
      </c>
      <c r="R41">
        <v>2</v>
      </c>
      <c r="S41">
        <v>0</v>
      </c>
      <c r="T41" t="str">
        <f t="shared" si="16"/>
        <v>0:00</v>
      </c>
      <c r="U41">
        <v>2</v>
      </c>
    </row>
    <row r="42" spans="1:21" x14ac:dyDescent="0.25">
      <c r="A42" s="27">
        <v>48</v>
      </c>
      <c r="B42" s="3" t="str">
        <f>"CRESCIOLI"</f>
        <v>CRESCIOLI</v>
      </c>
      <c r="C42" s="3" t="str">
        <f>"PAOLO"</f>
        <v>PAOLO</v>
      </c>
      <c r="D42" s="3" t="s">
        <v>28</v>
      </c>
      <c r="E42" s="17">
        <v>45853</v>
      </c>
      <c r="F42" s="17">
        <v>45853</v>
      </c>
      <c r="G42" s="3">
        <v>100</v>
      </c>
      <c r="H42" s="17">
        <v>45853</v>
      </c>
      <c r="I42" s="17">
        <v>45853</v>
      </c>
      <c r="J42" s="17">
        <v>45853</v>
      </c>
      <c r="K42" s="17">
        <v>45853</v>
      </c>
      <c r="L42" s="3" t="str">
        <f t="shared" si="17"/>
        <v>1000</v>
      </c>
      <c r="M42" s="3" t="str">
        <f t="shared" si="18"/>
        <v>FERIE</v>
      </c>
      <c r="N42" s="10">
        <f t="shared" si="19"/>
        <v>1</v>
      </c>
      <c r="O42" t="str">
        <f>""</f>
        <v/>
      </c>
      <c r="P42">
        <v>0</v>
      </c>
      <c r="Q42" t="str">
        <f t="shared" si="15"/>
        <v>0:00</v>
      </c>
      <c r="R42">
        <v>1</v>
      </c>
      <c r="S42">
        <v>0</v>
      </c>
      <c r="T42" t="str">
        <f t="shared" si="16"/>
        <v>0:00</v>
      </c>
      <c r="U42">
        <v>1</v>
      </c>
    </row>
    <row r="43" spans="1:21" x14ac:dyDescent="0.25">
      <c r="A43" s="27">
        <v>105</v>
      </c>
      <c r="B43" s="3" t="str">
        <f>"LONGHI"</f>
        <v>LONGHI</v>
      </c>
      <c r="C43" s="3" t="str">
        <f>"ALESSIO"</f>
        <v>ALESSIO</v>
      </c>
      <c r="D43" s="3" t="s">
        <v>28</v>
      </c>
      <c r="E43" s="17">
        <v>45891</v>
      </c>
      <c r="F43" s="17">
        <v>45898</v>
      </c>
      <c r="G43" s="3">
        <v>100</v>
      </c>
      <c r="H43" s="17">
        <v>45891</v>
      </c>
      <c r="I43" s="17">
        <v>45898</v>
      </c>
      <c r="J43" s="17">
        <v>45891</v>
      </c>
      <c r="K43" s="17">
        <v>45898</v>
      </c>
      <c r="L43" s="3" t="str">
        <f t="shared" si="17"/>
        <v>1000</v>
      </c>
      <c r="M43" s="3" t="str">
        <f t="shared" si="18"/>
        <v>FERIE</v>
      </c>
      <c r="N43" s="10">
        <f t="shared" si="19"/>
        <v>7</v>
      </c>
      <c r="O43" t="str">
        <f>""</f>
        <v/>
      </c>
      <c r="P43">
        <v>0</v>
      </c>
      <c r="Q43" t="str">
        <f t="shared" si="15"/>
        <v>0:00</v>
      </c>
      <c r="R43">
        <v>6</v>
      </c>
      <c r="S43">
        <v>0</v>
      </c>
      <c r="T43" t="str">
        <f t="shared" si="16"/>
        <v>0:00</v>
      </c>
      <c r="U43">
        <v>6</v>
      </c>
    </row>
    <row r="44" spans="1:21" x14ac:dyDescent="0.25">
      <c r="A44" s="27">
        <v>105</v>
      </c>
      <c r="B44" s="3" t="str">
        <f>"LONGHI"</f>
        <v>LONGHI</v>
      </c>
      <c r="C44" s="3" t="str">
        <f>"ALESSIO"</f>
        <v>ALESSIO</v>
      </c>
      <c r="D44" s="3" t="s">
        <v>28</v>
      </c>
      <c r="E44" s="17">
        <v>45852</v>
      </c>
      <c r="F44" s="17">
        <v>45856</v>
      </c>
      <c r="G44" s="3">
        <v>100</v>
      </c>
      <c r="H44" s="17">
        <v>45852</v>
      </c>
      <c r="I44" s="17">
        <v>45856</v>
      </c>
      <c r="J44" s="17">
        <v>45852</v>
      </c>
      <c r="K44" s="17">
        <v>45856</v>
      </c>
      <c r="L44" s="3" t="str">
        <f t="shared" si="17"/>
        <v>1000</v>
      </c>
      <c r="M44" s="3" t="str">
        <f t="shared" si="18"/>
        <v>FERIE</v>
      </c>
      <c r="N44" s="10">
        <f t="shared" si="19"/>
        <v>5</v>
      </c>
      <c r="O44" t="str">
        <f>""</f>
        <v/>
      </c>
      <c r="P44">
        <v>0</v>
      </c>
      <c r="Q44" t="str">
        <f t="shared" si="15"/>
        <v>0:00</v>
      </c>
      <c r="R44">
        <v>5</v>
      </c>
      <c r="S44">
        <v>0</v>
      </c>
      <c r="T44" t="str">
        <f t="shared" si="16"/>
        <v>0:00</v>
      </c>
      <c r="U44">
        <v>5</v>
      </c>
    </row>
    <row r="45" spans="1:21" x14ac:dyDescent="0.25">
      <c r="A45" s="27">
        <v>137</v>
      </c>
      <c r="B45" s="3" t="str">
        <f t="shared" ref="B45:B52" si="20">"PINZANI"</f>
        <v>PINZANI</v>
      </c>
      <c r="C45" s="3" t="str">
        <f t="shared" ref="C45:C52" si="21">"PILADE"</f>
        <v>PILADE</v>
      </c>
      <c r="D45" s="3" t="s">
        <v>28</v>
      </c>
      <c r="E45" s="17">
        <v>45908</v>
      </c>
      <c r="F45" s="17">
        <v>45908</v>
      </c>
      <c r="G45" s="3">
        <v>100</v>
      </c>
      <c r="H45" s="17">
        <v>45908</v>
      </c>
      <c r="I45" s="17">
        <v>45908</v>
      </c>
      <c r="J45" s="17">
        <v>45908</v>
      </c>
      <c r="K45" s="17">
        <v>45908</v>
      </c>
      <c r="L45" s="3" t="str">
        <f t="shared" si="17"/>
        <v>1000</v>
      </c>
      <c r="M45" s="3" t="str">
        <f t="shared" si="18"/>
        <v>FERIE</v>
      </c>
      <c r="N45" s="10">
        <f t="shared" si="19"/>
        <v>1</v>
      </c>
      <c r="O45" t="str">
        <f>""</f>
        <v/>
      </c>
      <c r="P45">
        <v>0</v>
      </c>
      <c r="Q45" t="str">
        <f t="shared" si="15"/>
        <v>0:00</v>
      </c>
      <c r="R45">
        <v>1</v>
      </c>
      <c r="S45">
        <v>0</v>
      </c>
      <c r="T45" t="str">
        <f t="shared" si="16"/>
        <v>0:00</v>
      </c>
      <c r="U45">
        <v>1</v>
      </c>
    </row>
    <row r="46" spans="1:21" x14ac:dyDescent="0.25">
      <c r="A46" s="27">
        <v>137</v>
      </c>
      <c r="B46" s="3" t="str">
        <f t="shared" si="20"/>
        <v>PINZANI</v>
      </c>
      <c r="C46" s="3" t="str">
        <f t="shared" si="21"/>
        <v>PILADE</v>
      </c>
      <c r="D46" s="3" t="s">
        <v>28</v>
      </c>
      <c r="E46" s="17">
        <v>45891</v>
      </c>
      <c r="F46" s="17">
        <v>45894</v>
      </c>
      <c r="G46" s="3">
        <v>100</v>
      </c>
      <c r="H46" s="17">
        <v>45891</v>
      </c>
      <c r="I46" s="17">
        <v>45894</v>
      </c>
      <c r="J46" s="17">
        <v>45891</v>
      </c>
      <c r="K46" s="17">
        <v>45894</v>
      </c>
      <c r="L46" s="3" t="str">
        <f t="shared" si="17"/>
        <v>1000</v>
      </c>
      <c r="M46" s="3" t="str">
        <f t="shared" si="18"/>
        <v>FERIE</v>
      </c>
      <c r="N46" s="10">
        <f t="shared" si="19"/>
        <v>3</v>
      </c>
      <c r="O46" t="str">
        <f>""</f>
        <v/>
      </c>
      <c r="P46">
        <v>0</v>
      </c>
      <c r="Q46" t="str">
        <f t="shared" si="15"/>
        <v>0:00</v>
      </c>
      <c r="R46">
        <v>2</v>
      </c>
      <c r="S46">
        <v>0</v>
      </c>
      <c r="T46" t="str">
        <f t="shared" si="16"/>
        <v>0:00</v>
      </c>
      <c r="U46">
        <v>2</v>
      </c>
    </row>
    <row r="47" spans="1:21" x14ac:dyDescent="0.25">
      <c r="A47" s="27">
        <v>137</v>
      </c>
      <c r="B47" s="3" t="str">
        <f t="shared" si="20"/>
        <v>PINZANI</v>
      </c>
      <c r="C47" s="3" t="str">
        <f t="shared" si="21"/>
        <v>PILADE</v>
      </c>
      <c r="D47" s="3" t="s">
        <v>28</v>
      </c>
      <c r="E47" s="17">
        <v>45888</v>
      </c>
      <c r="F47" s="17">
        <v>45890</v>
      </c>
      <c r="G47" s="3">
        <v>100</v>
      </c>
      <c r="H47" s="17">
        <v>45888</v>
      </c>
      <c r="I47" s="17">
        <v>45890</v>
      </c>
      <c r="J47" s="17">
        <v>45888</v>
      </c>
      <c r="K47" s="17">
        <v>45890</v>
      </c>
      <c r="L47" s="3" t="str">
        <f>"3001"</f>
        <v>3001</v>
      </c>
      <c r="M47" s="3" t="str">
        <f>"PERM. PER LUTTO"</f>
        <v>PERM. PER LUTTO</v>
      </c>
      <c r="N47" s="10">
        <f t="shared" si="19"/>
        <v>3</v>
      </c>
      <c r="O47" t="str">
        <f>""</f>
        <v/>
      </c>
      <c r="P47">
        <v>0</v>
      </c>
      <c r="Q47" t="str">
        <f t="shared" si="15"/>
        <v>0:00</v>
      </c>
      <c r="R47">
        <v>3</v>
      </c>
      <c r="S47">
        <v>0</v>
      </c>
      <c r="T47" t="str">
        <f t="shared" si="16"/>
        <v>0:00</v>
      </c>
      <c r="U47">
        <v>3</v>
      </c>
    </row>
    <row r="48" spans="1:21" x14ac:dyDescent="0.25">
      <c r="A48" s="27">
        <v>137</v>
      </c>
      <c r="B48" s="3" t="str">
        <f t="shared" si="20"/>
        <v>PINZANI</v>
      </c>
      <c r="C48" s="3" t="str">
        <f t="shared" si="21"/>
        <v>PILADE</v>
      </c>
      <c r="D48" s="3" t="s">
        <v>28</v>
      </c>
      <c r="E48" s="17">
        <v>45887</v>
      </c>
      <c r="F48" s="17">
        <v>45887</v>
      </c>
      <c r="G48" s="3">
        <v>100</v>
      </c>
      <c r="H48" s="17">
        <v>45887</v>
      </c>
      <c r="I48" s="17">
        <v>45887</v>
      </c>
      <c r="J48" s="17">
        <v>45887</v>
      </c>
      <c r="K48" s="17">
        <v>45887</v>
      </c>
      <c r="L48" s="3" t="str">
        <f>"1000"</f>
        <v>1000</v>
      </c>
      <c r="M48" s="3" t="str">
        <f>"FERIE"</f>
        <v>FERIE</v>
      </c>
      <c r="N48" s="10">
        <f t="shared" si="19"/>
        <v>1</v>
      </c>
      <c r="O48" t="str">
        <f>""</f>
        <v/>
      </c>
      <c r="P48">
        <v>0</v>
      </c>
      <c r="Q48" t="str">
        <f t="shared" si="15"/>
        <v>0:00</v>
      </c>
      <c r="R48">
        <v>1</v>
      </c>
      <c r="S48">
        <v>0</v>
      </c>
      <c r="T48" t="str">
        <f t="shared" si="16"/>
        <v>0:00</v>
      </c>
      <c r="U48">
        <v>1</v>
      </c>
    </row>
    <row r="49" spans="1:21" x14ac:dyDescent="0.25">
      <c r="A49" s="27">
        <v>137</v>
      </c>
      <c r="B49" s="3" t="str">
        <f t="shared" si="20"/>
        <v>PINZANI</v>
      </c>
      <c r="C49" s="3" t="str">
        <f t="shared" si="21"/>
        <v>PILADE</v>
      </c>
      <c r="D49" s="3" t="s">
        <v>28</v>
      </c>
      <c r="E49" s="17">
        <v>45883</v>
      </c>
      <c r="F49" s="17">
        <v>45883</v>
      </c>
      <c r="G49" s="3">
        <v>100</v>
      </c>
      <c r="H49" s="17">
        <v>45883</v>
      </c>
      <c r="I49" s="17">
        <v>45883</v>
      </c>
      <c r="J49" s="17">
        <v>45883</v>
      </c>
      <c r="K49" s="17">
        <v>45883</v>
      </c>
      <c r="L49" s="3" t="str">
        <f>"1000"</f>
        <v>1000</v>
      </c>
      <c r="M49" s="3" t="str">
        <f>"FERIE"</f>
        <v>FERIE</v>
      </c>
      <c r="N49" s="10">
        <f t="shared" si="19"/>
        <v>1</v>
      </c>
      <c r="O49" t="str">
        <f>""</f>
        <v/>
      </c>
      <c r="P49">
        <v>0</v>
      </c>
      <c r="Q49" t="str">
        <f t="shared" si="15"/>
        <v>0:00</v>
      </c>
      <c r="R49">
        <v>1</v>
      </c>
      <c r="S49">
        <v>0</v>
      </c>
      <c r="T49" t="str">
        <f t="shared" si="16"/>
        <v>0:00</v>
      </c>
      <c r="U49">
        <v>1</v>
      </c>
    </row>
    <row r="50" spans="1:21" x14ac:dyDescent="0.25">
      <c r="A50" s="27">
        <v>137</v>
      </c>
      <c r="B50" s="3" t="str">
        <f t="shared" si="20"/>
        <v>PINZANI</v>
      </c>
      <c r="C50" s="3" t="str">
        <f t="shared" si="21"/>
        <v>PILADE</v>
      </c>
      <c r="D50" s="3" t="s">
        <v>28</v>
      </c>
      <c r="E50" s="17">
        <v>45881</v>
      </c>
      <c r="F50" s="17">
        <v>45881</v>
      </c>
      <c r="G50" s="3">
        <v>100</v>
      </c>
      <c r="H50" s="17">
        <v>45881</v>
      </c>
      <c r="I50" s="17">
        <v>45881</v>
      </c>
      <c r="J50" s="17">
        <v>45881</v>
      </c>
      <c r="K50" s="17">
        <v>45881</v>
      </c>
      <c r="L50" s="3" t="str">
        <f>"1000"</f>
        <v>1000</v>
      </c>
      <c r="M50" s="3" t="str">
        <f>"FERIE"</f>
        <v>FERIE</v>
      </c>
      <c r="N50" s="10">
        <f t="shared" si="19"/>
        <v>1</v>
      </c>
      <c r="O50" t="str">
        <f>""</f>
        <v/>
      </c>
      <c r="P50">
        <v>0</v>
      </c>
      <c r="Q50" t="str">
        <f t="shared" si="15"/>
        <v>0:00</v>
      </c>
      <c r="R50">
        <v>1</v>
      </c>
      <c r="S50">
        <v>0</v>
      </c>
      <c r="T50" t="str">
        <f t="shared" si="16"/>
        <v>0:00</v>
      </c>
      <c r="U50">
        <v>1</v>
      </c>
    </row>
    <row r="51" spans="1:21" x14ac:dyDescent="0.25">
      <c r="A51" s="27">
        <v>137</v>
      </c>
      <c r="B51" s="3" t="str">
        <f t="shared" si="20"/>
        <v>PINZANI</v>
      </c>
      <c r="C51" s="3" t="str">
        <f t="shared" si="21"/>
        <v>PILADE</v>
      </c>
      <c r="D51" s="3" t="s">
        <v>28</v>
      </c>
      <c r="E51" s="17">
        <v>45869</v>
      </c>
      <c r="F51" s="17">
        <v>45873</v>
      </c>
      <c r="G51" s="3">
        <v>100</v>
      </c>
      <c r="H51" s="17">
        <v>45869</v>
      </c>
      <c r="I51" s="17">
        <v>45873</v>
      </c>
      <c r="J51" s="17">
        <v>45869</v>
      </c>
      <c r="K51" s="17">
        <v>45873</v>
      </c>
      <c r="L51" s="3" t="str">
        <f>"1000"</f>
        <v>1000</v>
      </c>
      <c r="M51" s="3" t="str">
        <f>"FERIE"</f>
        <v>FERIE</v>
      </c>
      <c r="N51" s="10">
        <f t="shared" si="19"/>
        <v>4</v>
      </c>
      <c r="O51" t="str">
        <f>""</f>
        <v/>
      </c>
      <c r="P51">
        <v>0</v>
      </c>
      <c r="Q51" t="str">
        <f t="shared" si="15"/>
        <v>0:00</v>
      </c>
      <c r="R51">
        <v>3</v>
      </c>
      <c r="S51">
        <v>0</v>
      </c>
      <c r="T51" t="str">
        <f t="shared" si="16"/>
        <v>0:00</v>
      </c>
      <c r="U51">
        <v>3</v>
      </c>
    </row>
    <row r="52" spans="1:21" x14ac:dyDescent="0.25">
      <c r="A52" s="27">
        <v>137</v>
      </c>
      <c r="B52" s="3" t="str">
        <f t="shared" si="20"/>
        <v>PINZANI</v>
      </c>
      <c r="C52" s="3" t="str">
        <f t="shared" si="21"/>
        <v>PILADE</v>
      </c>
      <c r="D52" s="3" t="s">
        <v>28</v>
      </c>
      <c r="E52" s="17">
        <v>45839</v>
      </c>
      <c r="F52" s="17">
        <v>45841</v>
      </c>
      <c r="G52" s="3">
        <v>100</v>
      </c>
      <c r="H52" s="17">
        <v>45839</v>
      </c>
      <c r="I52" s="17">
        <v>45841</v>
      </c>
      <c r="J52" s="17">
        <v>45839</v>
      </c>
      <c r="K52" s="17">
        <v>45841</v>
      </c>
      <c r="L52" s="3" t="str">
        <f>"3001"</f>
        <v>3001</v>
      </c>
      <c r="M52" s="3" t="str">
        <f>"PERM. PER LUTTO"</f>
        <v>PERM. PER LUTTO</v>
      </c>
      <c r="N52" s="10">
        <f t="shared" si="19"/>
        <v>3</v>
      </c>
      <c r="O52" t="str">
        <f>""</f>
        <v/>
      </c>
      <c r="P52">
        <v>0</v>
      </c>
      <c r="Q52" t="str">
        <f t="shared" si="15"/>
        <v>0:00</v>
      </c>
      <c r="R52">
        <v>3</v>
      </c>
      <c r="S52">
        <v>0</v>
      </c>
      <c r="T52" t="str">
        <f t="shared" si="16"/>
        <v>0:00</v>
      </c>
      <c r="U52">
        <v>3</v>
      </c>
    </row>
    <row r="53" spans="1:21" x14ac:dyDescent="0.25">
      <c r="A53" s="27">
        <v>10024</v>
      </c>
      <c r="B53" s="3" t="str">
        <f t="shared" ref="B53:B58" si="22">"AGLIETTI"</f>
        <v>AGLIETTI</v>
      </c>
      <c r="C53" s="3" t="str">
        <f t="shared" ref="C53:C58" si="23">"FILIPPO"</f>
        <v>FILIPPO</v>
      </c>
      <c r="D53" s="3" t="s">
        <v>28</v>
      </c>
      <c r="E53" s="17">
        <v>45930</v>
      </c>
      <c r="F53" s="17">
        <v>45930</v>
      </c>
      <c r="G53" s="3">
        <v>100</v>
      </c>
      <c r="H53" s="17">
        <v>45930</v>
      </c>
      <c r="I53" s="17">
        <v>45930</v>
      </c>
      <c r="J53" s="17">
        <v>45930</v>
      </c>
      <c r="K53" s="17">
        <v>45930</v>
      </c>
      <c r="L53" s="3" t="str">
        <f t="shared" ref="L53:L67" si="24">"1000"</f>
        <v>1000</v>
      </c>
      <c r="M53" s="3" t="str">
        <f t="shared" ref="M53:M67" si="25">"FERIE"</f>
        <v>FERIE</v>
      </c>
      <c r="N53" s="10">
        <f t="shared" si="19"/>
        <v>1</v>
      </c>
      <c r="O53" t="str">
        <f>""</f>
        <v/>
      </c>
      <c r="P53">
        <v>0</v>
      </c>
      <c r="Q53" t="str">
        <f t="shared" si="15"/>
        <v>0:00</v>
      </c>
      <c r="R53">
        <v>1</v>
      </c>
      <c r="S53">
        <v>0</v>
      </c>
      <c r="T53" t="str">
        <f t="shared" si="16"/>
        <v>0:00</v>
      </c>
      <c r="U53">
        <v>1</v>
      </c>
    </row>
    <row r="54" spans="1:21" x14ac:dyDescent="0.25">
      <c r="A54" s="27">
        <v>10024</v>
      </c>
      <c r="B54" s="3" t="str">
        <f t="shared" si="22"/>
        <v>AGLIETTI</v>
      </c>
      <c r="C54" s="3" t="str">
        <f t="shared" si="23"/>
        <v>FILIPPO</v>
      </c>
      <c r="D54" s="3" t="s">
        <v>28</v>
      </c>
      <c r="E54" s="17">
        <v>45912</v>
      </c>
      <c r="F54" s="17">
        <v>45912</v>
      </c>
      <c r="G54" s="3">
        <v>100</v>
      </c>
      <c r="H54" s="17">
        <v>45912</v>
      </c>
      <c r="I54" s="17">
        <v>45912</v>
      </c>
      <c r="J54" s="17">
        <v>45912</v>
      </c>
      <c r="K54" s="17">
        <v>45912</v>
      </c>
      <c r="L54" s="3" t="str">
        <f t="shared" si="24"/>
        <v>1000</v>
      </c>
      <c r="M54" s="3" t="str">
        <f t="shared" si="25"/>
        <v>FERIE</v>
      </c>
      <c r="N54" s="10">
        <f t="shared" si="19"/>
        <v>1</v>
      </c>
      <c r="O54" t="str">
        <f>""</f>
        <v/>
      </c>
      <c r="P54">
        <v>0</v>
      </c>
      <c r="Q54" t="str">
        <f t="shared" si="15"/>
        <v>0:00</v>
      </c>
      <c r="R54">
        <v>1</v>
      </c>
      <c r="S54">
        <v>0</v>
      </c>
      <c r="T54" t="str">
        <f t="shared" si="16"/>
        <v>0:00</v>
      </c>
      <c r="U54">
        <v>1</v>
      </c>
    </row>
    <row r="55" spans="1:21" x14ac:dyDescent="0.25">
      <c r="A55" s="27">
        <v>10024</v>
      </c>
      <c r="B55" s="3" t="str">
        <f t="shared" si="22"/>
        <v>AGLIETTI</v>
      </c>
      <c r="C55" s="3" t="str">
        <f t="shared" si="23"/>
        <v>FILIPPO</v>
      </c>
      <c r="D55" s="3" t="s">
        <v>28</v>
      </c>
      <c r="E55" s="17">
        <v>45904</v>
      </c>
      <c r="F55" s="17">
        <v>45904</v>
      </c>
      <c r="G55" s="3">
        <v>100</v>
      </c>
      <c r="H55" s="17">
        <v>45904</v>
      </c>
      <c r="I55" s="17">
        <v>45904</v>
      </c>
      <c r="J55" s="17">
        <v>45904</v>
      </c>
      <c r="K55" s="17">
        <v>45904</v>
      </c>
      <c r="L55" s="3" t="str">
        <f t="shared" si="24"/>
        <v>1000</v>
      </c>
      <c r="M55" s="3" t="str">
        <f t="shared" si="25"/>
        <v>FERIE</v>
      </c>
      <c r="N55" s="10">
        <f t="shared" si="19"/>
        <v>1</v>
      </c>
      <c r="O55" t="str">
        <f>""</f>
        <v/>
      </c>
      <c r="P55">
        <v>0</v>
      </c>
      <c r="Q55" t="str">
        <f t="shared" si="15"/>
        <v>0:00</v>
      </c>
      <c r="R55">
        <v>1</v>
      </c>
      <c r="S55">
        <v>0</v>
      </c>
      <c r="T55" t="str">
        <f t="shared" si="16"/>
        <v>0:00</v>
      </c>
      <c r="U55">
        <v>1</v>
      </c>
    </row>
    <row r="56" spans="1:21" x14ac:dyDescent="0.25">
      <c r="A56" s="27">
        <v>10024</v>
      </c>
      <c r="B56" s="3" t="str">
        <f t="shared" si="22"/>
        <v>AGLIETTI</v>
      </c>
      <c r="C56" s="3" t="str">
        <f t="shared" si="23"/>
        <v>FILIPPO</v>
      </c>
      <c r="D56" s="3" t="s">
        <v>28</v>
      </c>
      <c r="E56" s="17">
        <v>45891</v>
      </c>
      <c r="F56" s="17">
        <v>45891</v>
      </c>
      <c r="G56" s="3">
        <v>100</v>
      </c>
      <c r="H56" s="17">
        <v>45891</v>
      </c>
      <c r="I56" s="17">
        <v>45891</v>
      </c>
      <c r="J56" s="17">
        <v>45891</v>
      </c>
      <c r="K56" s="17">
        <v>45891</v>
      </c>
      <c r="L56" s="3" t="str">
        <f t="shared" si="24"/>
        <v>1000</v>
      </c>
      <c r="M56" s="3" t="str">
        <f t="shared" si="25"/>
        <v>FERIE</v>
      </c>
      <c r="N56" s="10">
        <f t="shared" si="19"/>
        <v>1</v>
      </c>
      <c r="O56" t="str">
        <f>""</f>
        <v/>
      </c>
      <c r="P56">
        <v>0</v>
      </c>
      <c r="Q56" t="str">
        <f t="shared" si="15"/>
        <v>0:00</v>
      </c>
      <c r="R56">
        <v>1</v>
      </c>
      <c r="S56">
        <v>0</v>
      </c>
      <c r="T56" t="str">
        <f t="shared" si="16"/>
        <v>0:00</v>
      </c>
      <c r="U56">
        <v>1</v>
      </c>
    </row>
    <row r="57" spans="1:21" x14ac:dyDescent="0.25">
      <c r="A57" s="27">
        <v>10024</v>
      </c>
      <c r="B57" s="3" t="str">
        <f t="shared" si="22"/>
        <v>AGLIETTI</v>
      </c>
      <c r="C57" s="3" t="str">
        <f t="shared" si="23"/>
        <v>FILIPPO</v>
      </c>
      <c r="D57" s="3" t="s">
        <v>28</v>
      </c>
      <c r="E57" s="17">
        <v>45855</v>
      </c>
      <c r="F57" s="17">
        <v>45855</v>
      </c>
      <c r="G57" s="3">
        <v>100</v>
      </c>
      <c r="H57" s="17">
        <v>45855</v>
      </c>
      <c r="I57" s="17">
        <v>45855</v>
      </c>
      <c r="J57" s="17">
        <v>45855</v>
      </c>
      <c r="K57" s="17">
        <v>45855</v>
      </c>
      <c r="L57" s="3" t="str">
        <f t="shared" si="24"/>
        <v>1000</v>
      </c>
      <c r="M57" s="3" t="str">
        <f t="shared" si="25"/>
        <v>FERIE</v>
      </c>
      <c r="N57" s="10">
        <f t="shared" si="19"/>
        <v>1</v>
      </c>
      <c r="O57" t="str">
        <f>""</f>
        <v/>
      </c>
      <c r="P57">
        <v>0</v>
      </c>
      <c r="Q57" t="str">
        <f t="shared" si="15"/>
        <v>0:00</v>
      </c>
      <c r="R57">
        <v>1</v>
      </c>
      <c r="S57">
        <v>0</v>
      </c>
      <c r="T57" t="str">
        <f t="shared" si="16"/>
        <v>0:00</v>
      </c>
      <c r="U57">
        <v>1</v>
      </c>
    </row>
    <row r="58" spans="1:21" x14ac:dyDescent="0.25">
      <c r="A58" s="27">
        <v>10024</v>
      </c>
      <c r="B58" s="3" t="str">
        <f t="shared" si="22"/>
        <v>AGLIETTI</v>
      </c>
      <c r="C58" s="3" t="str">
        <f t="shared" si="23"/>
        <v>FILIPPO</v>
      </c>
      <c r="D58" s="3" t="s">
        <v>28</v>
      </c>
      <c r="E58" s="17">
        <v>45838</v>
      </c>
      <c r="F58" s="17">
        <v>45842</v>
      </c>
      <c r="G58" s="3">
        <v>100</v>
      </c>
      <c r="H58" s="17">
        <v>45838</v>
      </c>
      <c r="I58" s="17">
        <v>45842</v>
      </c>
      <c r="J58" s="38">
        <v>45839</v>
      </c>
      <c r="K58" s="17">
        <v>45842</v>
      </c>
      <c r="L58" s="3" t="str">
        <f t="shared" si="24"/>
        <v>1000</v>
      </c>
      <c r="M58" s="3" t="str">
        <f t="shared" si="25"/>
        <v>FERIE</v>
      </c>
      <c r="N58" s="10">
        <f t="shared" si="19"/>
        <v>4</v>
      </c>
      <c r="O58" t="str">
        <f>""</f>
        <v/>
      </c>
      <c r="P58">
        <v>0</v>
      </c>
      <c r="Q58" t="str">
        <f t="shared" si="15"/>
        <v>0:00</v>
      </c>
      <c r="R58">
        <v>5</v>
      </c>
      <c r="S58">
        <v>0</v>
      </c>
      <c r="T58" t="str">
        <f t="shared" si="16"/>
        <v>0:00</v>
      </c>
      <c r="U58">
        <v>4</v>
      </c>
    </row>
    <row r="59" spans="1:21" x14ac:dyDescent="0.25">
      <c r="A59" s="27">
        <v>11016</v>
      </c>
      <c r="B59" s="3" t="str">
        <f>"BONDI"</f>
        <v>BONDI</v>
      </c>
      <c r="C59" s="3" t="str">
        <f>"ARIANNA"</f>
        <v>ARIANNA</v>
      </c>
      <c r="D59" s="3" t="s">
        <v>28</v>
      </c>
      <c r="E59" s="17">
        <v>45925</v>
      </c>
      <c r="F59" s="17">
        <v>45926</v>
      </c>
      <c r="G59" s="3">
        <v>100</v>
      </c>
      <c r="H59" s="17">
        <v>45925</v>
      </c>
      <c r="I59" s="17">
        <v>45926</v>
      </c>
      <c r="J59" s="17">
        <v>45925</v>
      </c>
      <c r="K59" s="17">
        <v>45926</v>
      </c>
      <c r="L59" s="3" t="str">
        <f t="shared" si="24"/>
        <v>1000</v>
      </c>
      <c r="M59" s="3" t="str">
        <f t="shared" si="25"/>
        <v>FERIE</v>
      </c>
      <c r="N59" s="10">
        <f t="shared" si="19"/>
        <v>2</v>
      </c>
      <c r="O59" t="str">
        <f>""</f>
        <v/>
      </c>
      <c r="P59">
        <v>0</v>
      </c>
      <c r="Q59" t="str">
        <f t="shared" si="15"/>
        <v>0:00</v>
      </c>
      <c r="R59">
        <v>2</v>
      </c>
      <c r="S59">
        <v>0</v>
      </c>
      <c r="T59" t="str">
        <f t="shared" si="16"/>
        <v>0:00</v>
      </c>
      <c r="U59">
        <v>2</v>
      </c>
    </row>
    <row r="60" spans="1:21" x14ac:dyDescent="0.25">
      <c r="A60" s="27">
        <v>11016</v>
      </c>
      <c r="B60" s="3" t="str">
        <f>"BONDI"</f>
        <v>BONDI</v>
      </c>
      <c r="C60" s="3" t="str">
        <f>"ARIANNA"</f>
        <v>ARIANNA</v>
      </c>
      <c r="D60" s="3" t="s">
        <v>28</v>
      </c>
      <c r="E60" s="17">
        <v>45873</v>
      </c>
      <c r="F60" s="17">
        <v>45883</v>
      </c>
      <c r="G60" s="3">
        <v>100</v>
      </c>
      <c r="H60" s="17">
        <v>45873</v>
      </c>
      <c r="I60" s="17">
        <v>45883</v>
      </c>
      <c r="J60" s="17">
        <v>45873</v>
      </c>
      <c r="K60" s="17">
        <v>45883</v>
      </c>
      <c r="L60" s="3" t="str">
        <f t="shared" si="24"/>
        <v>1000</v>
      </c>
      <c r="M60" s="3" t="str">
        <f t="shared" si="25"/>
        <v>FERIE</v>
      </c>
      <c r="N60" s="10">
        <f t="shared" si="19"/>
        <v>10</v>
      </c>
      <c r="O60" t="str">
        <f>""</f>
        <v/>
      </c>
      <c r="P60">
        <v>0</v>
      </c>
      <c r="Q60" t="str">
        <f t="shared" si="15"/>
        <v>0:00</v>
      </c>
      <c r="R60">
        <v>9</v>
      </c>
      <c r="S60">
        <v>0</v>
      </c>
      <c r="T60" t="str">
        <f t="shared" si="16"/>
        <v>0:00</v>
      </c>
      <c r="U60">
        <v>9</v>
      </c>
    </row>
    <row r="61" spans="1:21" x14ac:dyDescent="0.25">
      <c r="A61" s="27">
        <v>11016</v>
      </c>
      <c r="B61" s="3" t="str">
        <f>"BONDI"</f>
        <v>BONDI</v>
      </c>
      <c r="C61" s="3" t="str">
        <f>"ARIANNA"</f>
        <v>ARIANNA</v>
      </c>
      <c r="D61" s="3" t="s">
        <v>28</v>
      </c>
      <c r="E61" s="17">
        <v>45847</v>
      </c>
      <c r="F61" s="17">
        <v>45854</v>
      </c>
      <c r="G61" s="3">
        <v>100</v>
      </c>
      <c r="H61" s="17">
        <v>45847</v>
      </c>
      <c r="I61" s="17">
        <v>45854</v>
      </c>
      <c r="J61" s="17">
        <v>45847</v>
      </c>
      <c r="K61" s="17">
        <v>45854</v>
      </c>
      <c r="L61" s="3" t="str">
        <f t="shared" si="24"/>
        <v>1000</v>
      </c>
      <c r="M61" s="3" t="str">
        <f t="shared" si="25"/>
        <v>FERIE</v>
      </c>
      <c r="N61" s="10">
        <f t="shared" si="19"/>
        <v>7</v>
      </c>
      <c r="O61" t="str">
        <f>""</f>
        <v/>
      </c>
      <c r="P61">
        <v>0</v>
      </c>
      <c r="Q61" t="str">
        <f t="shared" si="15"/>
        <v>0:00</v>
      </c>
      <c r="R61">
        <v>6</v>
      </c>
      <c r="S61">
        <v>0</v>
      </c>
      <c r="T61" t="str">
        <f t="shared" si="16"/>
        <v>0:00</v>
      </c>
      <c r="U61">
        <v>6</v>
      </c>
    </row>
    <row r="62" spans="1:21" x14ac:dyDescent="0.25">
      <c r="A62" s="27">
        <v>11030</v>
      </c>
      <c r="B62" s="3" t="str">
        <f t="shared" ref="B62:B67" si="26">"CIOTOLI"</f>
        <v>CIOTOLI</v>
      </c>
      <c r="C62" s="3" t="str">
        <f t="shared" ref="C62:C67" si="27">"MARTA"</f>
        <v>MARTA</v>
      </c>
      <c r="D62" s="3" t="s">
        <v>28</v>
      </c>
      <c r="E62" s="17">
        <v>45911</v>
      </c>
      <c r="F62" s="17">
        <v>45911</v>
      </c>
      <c r="G62" s="3">
        <v>100</v>
      </c>
      <c r="H62" s="17">
        <v>45911</v>
      </c>
      <c r="I62" s="17">
        <v>45911</v>
      </c>
      <c r="J62" s="17">
        <v>45911</v>
      </c>
      <c r="K62" s="17">
        <v>45911</v>
      </c>
      <c r="L62" s="3" t="str">
        <f t="shared" si="24"/>
        <v>1000</v>
      </c>
      <c r="M62" s="3" t="str">
        <f t="shared" si="25"/>
        <v>FERIE</v>
      </c>
      <c r="N62" s="10">
        <f t="shared" si="19"/>
        <v>1</v>
      </c>
      <c r="O62" t="str">
        <f>""</f>
        <v/>
      </c>
      <c r="P62">
        <v>0</v>
      </c>
      <c r="Q62" t="str">
        <f t="shared" si="15"/>
        <v>0:00</v>
      </c>
      <c r="R62">
        <v>1</v>
      </c>
      <c r="S62">
        <v>0</v>
      </c>
      <c r="T62" t="str">
        <f t="shared" si="16"/>
        <v>0:00</v>
      </c>
      <c r="U62">
        <v>1</v>
      </c>
    </row>
    <row r="63" spans="1:21" x14ac:dyDescent="0.25">
      <c r="A63" s="27">
        <v>11030</v>
      </c>
      <c r="B63" s="3" t="str">
        <f t="shared" si="26"/>
        <v>CIOTOLI</v>
      </c>
      <c r="C63" s="3" t="str">
        <f t="shared" si="27"/>
        <v>MARTA</v>
      </c>
      <c r="D63" s="3" t="s">
        <v>28</v>
      </c>
      <c r="E63" s="17">
        <v>45908</v>
      </c>
      <c r="F63" s="17">
        <v>45908</v>
      </c>
      <c r="G63" s="3">
        <v>100</v>
      </c>
      <c r="H63" s="17">
        <v>45908</v>
      </c>
      <c r="I63" s="17">
        <v>45908</v>
      </c>
      <c r="J63" s="17">
        <v>45908</v>
      </c>
      <c r="K63" s="17">
        <v>45908</v>
      </c>
      <c r="L63" s="3" t="str">
        <f t="shared" si="24"/>
        <v>1000</v>
      </c>
      <c r="M63" s="3" t="str">
        <f t="shared" si="25"/>
        <v>FERIE</v>
      </c>
      <c r="N63" s="10">
        <f t="shared" si="19"/>
        <v>1</v>
      </c>
      <c r="O63" t="str">
        <f>""</f>
        <v/>
      </c>
      <c r="P63">
        <v>0</v>
      </c>
      <c r="Q63" t="str">
        <f t="shared" si="15"/>
        <v>0:00</v>
      </c>
      <c r="R63">
        <v>1</v>
      </c>
      <c r="S63">
        <v>0</v>
      </c>
      <c r="T63" t="str">
        <f t="shared" si="16"/>
        <v>0:00</v>
      </c>
      <c r="U63">
        <v>1</v>
      </c>
    </row>
    <row r="64" spans="1:21" x14ac:dyDescent="0.25">
      <c r="A64" s="27">
        <v>11030</v>
      </c>
      <c r="B64" s="3" t="str">
        <f t="shared" si="26"/>
        <v>CIOTOLI</v>
      </c>
      <c r="C64" s="3" t="str">
        <f t="shared" si="27"/>
        <v>MARTA</v>
      </c>
      <c r="D64" s="3" t="s">
        <v>28</v>
      </c>
      <c r="E64" s="17">
        <v>45882</v>
      </c>
      <c r="F64" s="17">
        <v>45882</v>
      </c>
      <c r="G64" s="3">
        <v>100</v>
      </c>
      <c r="H64" s="17">
        <v>45882</v>
      </c>
      <c r="I64" s="17">
        <v>45882</v>
      </c>
      <c r="J64" s="17">
        <v>45882</v>
      </c>
      <c r="K64" s="17">
        <v>45882</v>
      </c>
      <c r="L64" s="3" t="str">
        <f t="shared" si="24"/>
        <v>1000</v>
      </c>
      <c r="M64" s="3" t="str">
        <f t="shared" si="25"/>
        <v>FERIE</v>
      </c>
      <c r="N64" s="10">
        <f t="shared" si="19"/>
        <v>1</v>
      </c>
      <c r="O64" t="str">
        <f>""</f>
        <v/>
      </c>
      <c r="P64">
        <v>0</v>
      </c>
      <c r="Q64" t="str">
        <f t="shared" si="15"/>
        <v>0:00</v>
      </c>
      <c r="R64">
        <v>1</v>
      </c>
      <c r="S64">
        <v>0</v>
      </c>
      <c r="T64" t="str">
        <f t="shared" si="16"/>
        <v>0:00</v>
      </c>
      <c r="U64">
        <v>1</v>
      </c>
    </row>
    <row r="65" spans="1:21" x14ac:dyDescent="0.25">
      <c r="A65" s="27">
        <v>11030</v>
      </c>
      <c r="B65" s="3" t="str">
        <f t="shared" si="26"/>
        <v>CIOTOLI</v>
      </c>
      <c r="C65" s="3" t="str">
        <f t="shared" si="27"/>
        <v>MARTA</v>
      </c>
      <c r="D65" s="3" t="s">
        <v>28</v>
      </c>
      <c r="E65" s="17">
        <v>45859</v>
      </c>
      <c r="F65" s="17">
        <v>45870</v>
      </c>
      <c r="G65" s="3">
        <v>100</v>
      </c>
      <c r="H65" s="17">
        <v>45859</v>
      </c>
      <c r="I65" s="17">
        <v>45870</v>
      </c>
      <c r="J65" s="17">
        <v>45859</v>
      </c>
      <c r="K65" s="17">
        <v>45870</v>
      </c>
      <c r="L65" s="3" t="str">
        <f t="shared" si="24"/>
        <v>1000</v>
      </c>
      <c r="M65" s="3" t="str">
        <f t="shared" si="25"/>
        <v>FERIE</v>
      </c>
      <c r="N65" s="10">
        <f t="shared" si="19"/>
        <v>11</v>
      </c>
      <c r="O65" t="str">
        <f>""</f>
        <v/>
      </c>
      <c r="P65">
        <v>0</v>
      </c>
      <c r="Q65" t="str">
        <f t="shared" si="15"/>
        <v>0:00</v>
      </c>
      <c r="R65">
        <v>10</v>
      </c>
      <c r="S65">
        <v>0</v>
      </c>
      <c r="T65" t="str">
        <f t="shared" si="16"/>
        <v>0:00</v>
      </c>
      <c r="U65">
        <v>10</v>
      </c>
    </row>
    <row r="66" spans="1:21" x14ac:dyDescent="0.25">
      <c r="A66" s="27">
        <v>11030</v>
      </c>
      <c r="B66" s="3" t="str">
        <f t="shared" si="26"/>
        <v>CIOTOLI</v>
      </c>
      <c r="C66" s="3" t="str">
        <f t="shared" si="27"/>
        <v>MARTA</v>
      </c>
      <c r="D66" s="3" t="s">
        <v>28</v>
      </c>
      <c r="E66" s="17">
        <v>45845</v>
      </c>
      <c r="F66" s="17">
        <v>45845</v>
      </c>
      <c r="G66" s="3">
        <v>100</v>
      </c>
      <c r="H66" s="17">
        <v>45845</v>
      </c>
      <c r="I66" s="17">
        <v>45845</v>
      </c>
      <c r="J66" s="17">
        <v>45845</v>
      </c>
      <c r="K66" s="17">
        <v>45845</v>
      </c>
      <c r="L66" s="3" t="str">
        <f t="shared" si="24"/>
        <v>1000</v>
      </c>
      <c r="M66" s="3" t="str">
        <f t="shared" si="25"/>
        <v>FERIE</v>
      </c>
      <c r="N66" s="10">
        <f t="shared" si="19"/>
        <v>1</v>
      </c>
      <c r="O66" t="str">
        <f>""</f>
        <v/>
      </c>
      <c r="P66">
        <v>0</v>
      </c>
      <c r="Q66" t="str">
        <f t="shared" si="15"/>
        <v>0:00</v>
      </c>
      <c r="R66">
        <v>1</v>
      </c>
      <c r="S66">
        <v>0</v>
      </c>
      <c r="T66" t="str">
        <f t="shared" si="16"/>
        <v>0:00</v>
      </c>
      <c r="U66">
        <v>1</v>
      </c>
    </row>
    <row r="67" spans="1:21" x14ac:dyDescent="0.25">
      <c r="A67" s="27">
        <v>11030</v>
      </c>
      <c r="B67" s="3" t="str">
        <f t="shared" si="26"/>
        <v>CIOTOLI</v>
      </c>
      <c r="C67" s="3" t="str">
        <f t="shared" si="27"/>
        <v>MARTA</v>
      </c>
      <c r="D67" s="3" t="s">
        <v>28</v>
      </c>
      <c r="E67" s="17">
        <v>45838</v>
      </c>
      <c r="F67" s="17">
        <v>45839</v>
      </c>
      <c r="G67" s="3">
        <v>100</v>
      </c>
      <c r="H67" s="17">
        <v>45838</v>
      </c>
      <c r="I67" s="17">
        <v>45839</v>
      </c>
      <c r="J67" s="38">
        <v>45839</v>
      </c>
      <c r="K67" s="17">
        <v>45839</v>
      </c>
      <c r="L67" s="3" t="str">
        <f t="shared" si="24"/>
        <v>1000</v>
      </c>
      <c r="M67" s="3" t="str">
        <f t="shared" si="25"/>
        <v>FERIE</v>
      </c>
      <c r="N67" s="10">
        <f t="shared" si="19"/>
        <v>1</v>
      </c>
      <c r="O67" t="str">
        <f>""</f>
        <v/>
      </c>
      <c r="P67">
        <v>0</v>
      </c>
      <c r="Q67" t="str">
        <f t="shared" si="15"/>
        <v>0:00</v>
      </c>
      <c r="R67">
        <v>2</v>
      </c>
      <c r="S67">
        <v>0</v>
      </c>
      <c r="T67" t="str">
        <f t="shared" si="16"/>
        <v>0:00</v>
      </c>
      <c r="U67">
        <v>1</v>
      </c>
    </row>
    <row r="68" spans="1:21" ht="16.5" thickBot="1" x14ac:dyDescent="0.3">
      <c r="A68" s="42" t="s">
        <v>81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11">
        <f>SUM(N36:N67)</f>
        <v>113</v>
      </c>
    </row>
    <row r="69" spans="1:21" ht="15.75" thickBot="1" x14ac:dyDescent="0.3">
      <c r="E69" s="1"/>
      <c r="F69" s="1"/>
      <c r="H69" s="1"/>
      <c r="I69" s="1"/>
      <c r="J69" s="1"/>
      <c r="K69" s="1"/>
    </row>
    <row r="70" spans="1:21" x14ac:dyDescent="0.25">
      <c r="A70" s="31">
        <v>24</v>
      </c>
      <c r="B70" s="23" t="str">
        <f>"BETTINI"</f>
        <v>BETTINI</v>
      </c>
      <c r="C70" s="23" t="str">
        <f>"LORELLA"</f>
        <v>LORELLA</v>
      </c>
      <c r="D70" s="23" t="s">
        <v>30</v>
      </c>
      <c r="E70" s="32">
        <v>45910</v>
      </c>
      <c r="F70" s="32">
        <v>45910</v>
      </c>
      <c r="G70" s="23">
        <v>100</v>
      </c>
      <c r="H70" s="32">
        <v>45910</v>
      </c>
      <c r="I70" s="32">
        <v>45910</v>
      </c>
      <c r="J70" s="32">
        <v>45910</v>
      </c>
      <c r="K70" s="32">
        <v>45910</v>
      </c>
      <c r="L70" s="23" t="str">
        <f t="shared" ref="L70:L77" si="28">"1000"</f>
        <v>1000</v>
      </c>
      <c r="M70" s="23" t="str">
        <f t="shared" ref="M70:M77" si="29">"FERIE"</f>
        <v>FERIE</v>
      </c>
      <c r="N70" s="13">
        <f t="shared" ref="N70:N77" si="30">NETWORKDAYS.INTL(J70,K70,"0000001",$Y$9:$Y$21)</f>
        <v>1</v>
      </c>
      <c r="O70" t="str">
        <f>""</f>
        <v/>
      </c>
      <c r="P70">
        <v>0</v>
      </c>
      <c r="Q70" t="str">
        <f t="shared" ref="Q70:Q85" si="31">"0:00"</f>
        <v>0:00</v>
      </c>
      <c r="R70">
        <v>1</v>
      </c>
      <c r="S70">
        <v>0</v>
      </c>
      <c r="T70" t="str">
        <f t="shared" ref="T70:T85" si="32">"0:00"</f>
        <v>0:00</v>
      </c>
      <c r="U70">
        <v>1</v>
      </c>
    </row>
    <row r="71" spans="1:21" x14ac:dyDescent="0.25">
      <c r="A71" s="27">
        <v>24</v>
      </c>
      <c r="B71" s="3" t="str">
        <f>"BETTINI"</f>
        <v>BETTINI</v>
      </c>
      <c r="C71" s="3" t="str">
        <f>"LORELLA"</f>
        <v>LORELLA</v>
      </c>
      <c r="D71" s="3" t="s">
        <v>30</v>
      </c>
      <c r="E71" s="17">
        <v>45894</v>
      </c>
      <c r="F71" s="17">
        <v>45896</v>
      </c>
      <c r="G71" s="3">
        <v>100</v>
      </c>
      <c r="H71" s="17">
        <v>45894</v>
      </c>
      <c r="I71" s="17">
        <v>45896</v>
      </c>
      <c r="J71" s="17">
        <v>45894</v>
      </c>
      <c r="K71" s="17">
        <v>45896</v>
      </c>
      <c r="L71" s="3" t="str">
        <f t="shared" si="28"/>
        <v>1000</v>
      </c>
      <c r="M71" s="3" t="str">
        <f t="shared" si="29"/>
        <v>FERIE</v>
      </c>
      <c r="N71" s="10">
        <f t="shared" si="30"/>
        <v>3</v>
      </c>
      <c r="O71" t="str">
        <f>""</f>
        <v/>
      </c>
      <c r="P71">
        <v>0</v>
      </c>
      <c r="Q71" t="str">
        <f t="shared" si="31"/>
        <v>0:00</v>
      </c>
      <c r="R71">
        <v>3</v>
      </c>
      <c r="S71">
        <v>0</v>
      </c>
      <c r="T71" t="str">
        <f t="shared" si="32"/>
        <v>0:00</v>
      </c>
      <c r="U71">
        <v>3</v>
      </c>
    </row>
    <row r="72" spans="1:21" x14ac:dyDescent="0.25">
      <c r="A72" s="27">
        <v>24</v>
      </c>
      <c r="B72" s="3" t="str">
        <f>"BETTINI"</f>
        <v>BETTINI</v>
      </c>
      <c r="C72" s="3" t="str">
        <f>"LORELLA"</f>
        <v>LORELLA</v>
      </c>
      <c r="D72" s="3" t="s">
        <v>30</v>
      </c>
      <c r="E72" s="17">
        <v>45891</v>
      </c>
      <c r="F72" s="17">
        <v>45891</v>
      </c>
      <c r="G72" s="3">
        <v>100</v>
      </c>
      <c r="H72" s="17">
        <v>45891</v>
      </c>
      <c r="I72" s="17">
        <v>45891</v>
      </c>
      <c r="J72" s="17">
        <v>45891</v>
      </c>
      <c r="K72" s="17">
        <v>45891</v>
      </c>
      <c r="L72" s="3" t="str">
        <f t="shared" si="28"/>
        <v>1000</v>
      </c>
      <c r="M72" s="3" t="str">
        <f t="shared" si="29"/>
        <v>FERIE</v>
      </c>
      <c r="N72" s="10">
        <f t="shared" si="30"/>
        <v>1</v>
      </c>
      <c r="O72" t="str">
        <f>""</f>
        <v/>
      </c>
      <c r="P72">
        <v>0</v>
      </c>
      <c r="Q72" t="str">
        <f t="shared" si="31"/>
        <v>0:00</v>
      </c>
      <c r="R72">
        <v>1</v>
      </c>
      <c r="S72">
        <v>0</v>
      </c>
      <c r="T72" t="str">
        <f t="shared" si="32"/>
        <v>0:00</v>
      </c>
      <c r="U72">
        <v>1</v>
      </c>
    </row>
    <row r="73" spans="1:21" x14ac:dyDescent="0.25">
      <c r="A73" s="27">
        <v>24</v>
      </c>
      <c r="B73" s="3" t="str">
        <f>"BETTINI"</f>
        <v>BETTINI</v>
      </c>
      <c r="C73" s="3" t="str">
        <f>"LORELLA"</f>
        <v>LORELLA</v>
      </c>
      <c r="D73" s="3" t="s">
        <v>30</v>
      </c>
      <c r="E73" s="17">
        <v>45845</v>
      </c>
      <c r="F73" s="17">
        <v>45846</v>
      </c>
      <c r="G73" s="3">
        <v>100</v>
      </c>
      <c r="H73" s="17">
        <v>45845</v>
      </c>
      <c r="I73" s="17">
        <v>45846</v>
      </c>
      <c r="J73" s="17">
        <v>45845</v>
      </c>
      <c r="K73" s="17">
        <v>45846</v>
      </c>
      <c r="L73" s="3" t="str">
        <f t="shared" si="28"/>
        <v>1000</v>
      </c>
      <c r="M73" s="3" t="str">
        <f t="shared" si="29"/>
        <v>FERIE</v>
      </c>
      <c r="N73" s="10">
        <f t="shared" si="30"/>
        <v>2</v>
      </c>
      <c r="O73" t="str">
        <f>""</f>
        <v/>
      </c>
      <c r="P73">
        <v>0</v>
      </c>
      <c r="Q73" t="str">
        <f t="shared" si="31"/>
        <v>0:00</v>
      </c>
      <c r="R73">
        <v>2</v>
      </c>
      <c r="S73">
        <v>0</v>
      </c>
      <c r="T73" t="str">
        <f t="shared" si="32"/>
        <v>0:00</v>
      </c>
      <c r="U73">
        <v>2</v>
      </c>
    </row>
    <row r="74" spans="1:21" x14ac:dyDescent="0.25">
      <c r="A74" s="27">
        <v>24</v>
      </c>
      <c r="B74" s="3" t="str">
        <f>"BETTINI"</f>
        <v>BETTINI</v>
      </c>
      <c r="C74" s="3" t="str">
        <f>"LORELLA"</f>
        <v>LORELLA</v>
      </c>
      <c r="D74" s="3" t="s">
        <v>30</v>
      </c>
      <c r="E74" s="17">
        <v>45838</v>
      </c>
      <c r="F74" s="17">
        <v>45842</v>
      </c>
      <c r="G74" s="3">
        <v>100</v>
      </c>
      <c r="H74" s="17">
        <v>45838</v>
      </c>
      <c r="I74" s="17">
        <v>45842</v>
      </c>
      <c r="J74" s="38">
        <v>45839</v>
      </c>
      <c r="K74" s="17">
        <v>45842</v>
      </c>
      <c r="L74" s="3" t="str">
        <f t="shared" si="28"/>
        <v>1000</v>
      </c>
      <c r="M74" s="3" t="str">
        <f t="shared" si="29"/>
        <v>FERIE</v>
      </c>
      <c r="N74" s="10">
        <f t="shared" si="30"/>
        <v>4</v>
      </c>
      <c r="O74" t="str">
        <f>""</f>
        <v/>
      </c>
      <c r="P74">
        <v>0</v>
      </c>
      <c r="Q74" t="str">
        <f t="shared" si="31"/>
        <v>0:00</v>
      </c>
      <c r="R74">
        <v>5</v>
      </c>
      <c r="S74">
        <v>0</v>
      </c>
      <c r="T74" t="str">
        <f t="shared" si="32"/>
        <v>0:00</v>
      </c>
      <c r="U74">
        <v>4</v>
      </c>
    </row>
    <row r="75" spans="1:21" x14ac:dyDescent="0.25">
      <c r="A75" s="27">
        <v>1178</v>
      </c>
      <c r="B75" s="3" t="str">
        <f>"SARTI"</f>
        <v>SARTI</v>
      </c>
      <c r="C75" s="3" t="str">
        <f>"SONIA"</f>
        <v>SONIA</v>
      </c>
      <c r="D75" s="3" t="s">
        <v>30</v>
      </c>
      <c r="E75" s="17">
        <v>45918</v>
      </c>
      <c r="F75" s="17">
        <v>45919</v>
      </c>
      <c r="G75" s="3">
        <v>100</v>
      </c>
      <c r="H75" s="17">
        <v>45918</v>
      </c>
      <c r="I75" s="17">
        <v>45919</v>
      </c>
      <c r="J75" s="17">
        <v>45918</v>
      </c>
      <c r="K75" s="17">
        <v>45919</v>
      </c>
      <c r="L75" s="3" t="str">
        <f t="shared" si="28"/>
        <v>1000</v>
      </c>
      <c r="M75" s="3" t="str">
        <f t="shared" si="29"/>
        <v>FERIE</v>
      </c>
      <c r="N75" s="10">
        <f t="shared" si="30"/>
        <v>2</v>
      </c>
      <c r="O75" t="str">
        <f>""</f>
        <v/>
      </c>
      <c r="P75">
        <v>0</v>
      </c>
      <c r="Q75" t="str">
        <f t="shared" si="31"/>
        <v>0:00</v>
      </c>
      <c r="R75">
        <v>2</v>
      </c>
      <c r="S75">
        <v>0</v>
      </c>
      <c r="T75" t="str">
        <f t="shared" si="32"/>
        <v>0:00</v>
      </c>
      <c r="U75">
        <v>2</v>
      </c>
    </row>
    <row r="76" spans="1:21" x14ac:dyDescent="0.25">
      <c r="A76" s="27">
        <v>1178</v>
      </c>
      <c r="B76" s="3" t="str">
        <f>"SARTI"</f>
        <v>SARTI</v>
      </c>
      <c r="C76" s="3" t="str">
        <f>"SONIA"</f>
        <v>SONIA</v>
      </c>
      <c r="D76" s="3" t="s">
        <v>30</v>
      </c>
      <c r="E76" s="17">
        <v>45880</v>
      </c>
      <c r="F76" s="17">
        <v>45889</v>
      </c>
      <c r="G76" s="3">
        <v>100</v>
      </c>
      <c r="H76" s="17">
        <v>45880</v>
      </c>
      <c r="I76" s="17">
        <v>45889</v>
      </c>
      <c r="J76" s="17">
        <v>45880</v>
      </c>
      <c r="K76" s="17">
        <v>45889</v>
      </c>
      <c r="L76" s="3" t="str">
        <f t="shared" si="28"/>
        <v>1000</v>
      </c>
      <c r="M76" s="3" t="str">
        <f t="shared" si="29"/>
        <v>FERIE</v>
      </c>
      <c r="N76" s="10">
        <f t="shared" si="30"/>
        <v>8</v>
      </c>
      <c r="O76" t="str">
        <f>""</f>
        <v/>
      </c>
      <c r="P76">
        <v>0</v>
      </c>
      <c r="Q76" t="str">
        <f t="shared" si="31"/>
        <v>0:00</v>
      </c>
      <c r="R76">
        <v>7</v>
      </c>
      <c r="S76">
        <v>0</v>
      </c>
      <c r="T76" t="str">
        <f t="shared" si="32"/>
        <v>0:00</v>
      </c>
      <c r="U76">
        <v>7</v>
      </c>
    </row>
    <row r="77" spans="1:21" x14ac:dyDescent="0.25">
      <c r="A77" s="27">
        <v>1178</v>
      </c>
      <c r="B77" s="3" t="str">
        <f>"SARTI"</f>
        <v>SARTI</v>
      </c>
      <c r="C77" s="3" t="str">
        <f>"SONIA"</f>
        <v>SONIA</v>
      </c>
      <c r="D77" s="3" t="s">
        <v>30</v>
      </c>
      <c r="E77" s="17">
        <v>45847</v>
      </c>
      <c r="F77" s="17">
        <v>45849</v>
      </c>
      <c r="G77" s="3">
        <v>100</v>
      </c>
      <c r="H77" s="17">
        <v>45847</v>
      </c>
      <c r="I77" s="17">
        <v>45849</v>
      </c>
      <c r="J77" s="17">
        <v>45847</v>
      </c>
      <c r="K77" s="17">
        <v>45849</v>
      </c>
      <c r="L77" s="3" t="str">
        <f t="shared" si="28"/>
        <v>1000</v>
      </c>
      <c r="M77" s="3" t="str">
        <f t="shared" si="29"/>
        <v>FERIE</v>
      </c>
      <c r="N77" s="10">
        <f t="shared" si="30"/>
        <v>3</v>
      </c>
      <c r="O77" t="str">
        <f>""</f>
        <v/>
      </c>
      <c r="P77">
        <v>0</v>
      </c>
      <c r="Q77" t="str">
        <f t="shared" si="31"/>
        <v>0:00</v>
      </c>
      <c r="R77">
        <v>3</v>
      </c>
      <c r="S77">
        <v>0</v>
      </c>
      <c r="T77" t="str">
        <f t="shared" si="32"/>
        <v>0:00</v>
      </c>
      <c r="U77">
        <v>3</v>
      </c>
    </row>
    <row r="78" spans="1:21" x14ac:dyDescent="0.25">
      <c r="A78" s="33">
        <v>1346</v>
      </c>
      <c r="B78" s="24" t="str">
        <f>"MARRONCINI"</f>
        <v>MARRONCINI</v>
      </c>
      <c r="C78" s="24" t="str">
        <f>"SARA"</f>
        <v>SARA</v>
      </c>
      <c r="D78" s="24" t="s">
        <v>30</v>
      </c>
      <c r="E78" s="28">
        <v>45658</v>
      </c>
      <c r="F78" s="28">
        <v>46022</v>
      </c>
      <c r="G78" s="24">
        <v>100</v>
      </c>
      <c r="H78" s="28">
        <v>45658</v>
      </c>
      <c r="I78" s="28">
        <v>46022</v>
      </c>
      <c r="J78" s="28">
        <v>45839</v>
      </c>
      <c r="K78" s="28">
        <v>45930</v>
      </c>
      <c r="L78" s="24" t="str">
        <f>"4509"</f>
        <v>4509</v>
      </c>
      <c r="M78" s="24" t="str">
        <f>"COMANDO AD ALTRO ENTE - RETRIBUITO (SOLO DESCR.)"</f>
        <v>COMANDO AD ALTRO ENTE - RETRIBUITO (SOLO DESCR.)</v>
      </c>
      <c r="N78" s="25">
        <v>15</v>
      </c>
      <c r="O78" t="s">
        <v>77</v>
      </c>
      <c r="P78">
        <v>0</v>
      </c>
      <c r="Q78" t="str">
        <f t="shared" si="31"/>
        <v>0:00</v>
      </c>
      <c r="R78">
        <v>365</v>
      </c>
      <c r="S78">
        <v>0</v>
      </c>
      <c r="T78" t="str">
        <f t="shared" si="32"/>
        <v>0:00</v>
      </c>
      <c r="U78">
        <v>92</v>
      </c>
    </row>
    <row r="79" spans="1:21" x14ac:dyDescent="0.25">
      <c r="A79" s="27">
        <v>11014</v>
      </c>
      <c r="B79" s="3" t="str">
        <f>"BECATTINI"</f>
        <v>BECATTINI</v>
      </c>
      <c r="C79" s="3" t="str">
        <f>"MIRKO"</f>
        <v>MIRKO</v>
      </c>
      <c r="D79" s="3" t="s">
        <v>30</v>
      </c>
      <c r="E79" s="17">
        <v>45901</v>
      </c>
      <c r="F79" s="17">
        <v>45905</v>
      </c>
      <c r="G79" s="3">
        <v>100</v>
      </c>
      <c r="H79" s="17">
        <v>45901</v>
      </c>
      <c r="I79" s="17">
        <v>45905</v>
      </c>
      <c r="J79" s="17">
        <v>45901</v>
      </c>
      <c r="K79" s="17">
        <v>45905</v>
      </c>
      <c r="L79" s="3" t="str">
        <f>"1000"</f>
        <v>1000</v>
      </c>
      <c r="M79" s="3" t="str">
        <f>"FERIE"</f>
        <v>FERIE</v>
      </c>
      <c r="N79" s="10">
        <f t="shared" ref="N79:N85" si="33">NETWORKDAYS.INTL(J79,K79,"0000001",$Y$9:$Y$21)</f>
        <v>5</v>
      </c>
      <c r="O79" t="str">
        <f>""</f>
        <v/>
      </c>
      <c r="P79">
        <v>0</v>
      </c>
      <c r="Q79" t="str">
        <f t="shared" si="31"/>
        <v>0:00</v>
      </c>
      <c r="R79">
        <v>5</v>
      </c>
      <c r="S79">
        <v>0</v>
      </c>
      <c r="T79" t="str">
        <f t="shared" si="32"/>
        <v>0:00</v>
      </c>
      <c r="U79">
        <v>5</v>
      </c>
    </row>
    <row r="80" spans="1:21" x14ac:dyDescent="0.25">
      <c r="A80" s="27">
        <v>11014</v>
      </c>
      <c r="B80" s="3" t="str">
        <f>"BECATTINI"</f>
        <v>BECATTINI</v>
      </c>
      <c r="C80" s="3" t="str">
        <f>"MIRKO"</f>
        <v>MIRKO</v>
      </c>
      <c r="D80" s="3" t="s">
        <v>30</v>
      </c>
      <c r="E80" s="17">
        <v>45883</v>
      </c>
      <c r="F80" s="17">
        <v>45883</v>
      </c>
      <c r="G80" s="3">
        <v>100</v>
      </c>
      <c r="H80" s="17">
        <v>45883</v>
      </c>
      <c r="I80" s="17">
        <v>45883</v>
      </c>
      <c r="J80" s="17">
        <v>45883</v>
      </c>
      <c r="K80" s="17">
        <v>45883</v>
      </c>
      <c r="L80" s="3" t="str">
        <f>"3015"</f>
        <v>3015</v>
      </c>
      <c r="M80" s="3" t="str">
        <f>"PERM. DONAZIONE SANGUE/MIDOLLO OSSEO"</f>
        <v>PERM. DONAZIONE SANGUE/MIDOLLO OSSEO</v>
      </c>
      <c r="N80" s="10">
        <f t="shared" si="33"/>
        <v>1</v>
      </c>
      <c r="O80" t="str">
        <f>""</f>
        <v/>
      </c>
      <c r="P80">
        <v>0</v>
      </c>
      <c r="Q80" t="str">
        <f t="shared" si="31"/>
        <v>0:00</v>
      </c>
      <c r="R80">
        <v>1</v>
      </c>
      <c r="S80">
        <v>0</v>
      </c>
      <c r="T80" t="str">
        <f t="shared" si="32"/>
        <v>0:00</v>
      </c>
      <c r="U80">
        <v>1</v>
      </c>
    </row>
    <row r="81" spans="1:21" x14ac:dyDescent="0.25">
      <c r="A81" s="27">
        <v>11025</v>
      </c>
      <c r="B81" s="3" t="str">
        <f>"ACQUAVIVA"</f>
        <v>ACQUAVIVA</v>
      </c>
      <c r="C81" s="3" t="str">
        <f>"MARIANNA"</f>
        <v>MARIANNA</v>
      </c>
      <c r="D81" s="3" t="s">
        <v>30</v>
      </c>
      <c r="E81" s="17">
        <v>45908</v>
      </c>
      <c r="F81" s="17">
        <v>45916</v>
      </c>
      <c r="G81" s="3">
        <v>100</v>
      </c>
      <c r="H81" s="17">
        <v>45908</v>
      </c>
      <c r="I81" s="17">
        <v>45916</v>
      </c>
      <c r="J81" s="17">
        <v>45908</v>
      </c>
      <c r="K81" s="17">
        <v>45916</v>
      </c>
      <c r="L81" s="3" t="str">
        <f>"1000"</f>
        <v>1000</v>
      </c>
      <c r="M81" s="3" t="str">
        <f>"FERIE"</f>
        <v>FERIE</v>
      </c>
      <c r="N81" s="10">
        <f t="shared" si="33"/>
        <v>8</v>
      </c>
      <c r="O81" t="str">
        <f>""</f>
        <v/>
      </c>
      <c r="P81">
        <v>0</v>
      </c>
      <c r="Q81" t="str">
        <f t="shared" si="31"/>
        <v>0:00</v>
      </c>
      <c r="R81">
        <v>7</v>
      </c>
      <c r="S81">
        <v>0</v>
      </c>
      <c r="T81" t="str">
        <f t="shared" si="32"/>
        <v>0:00</v>
      </c>
      <c r="U81">
        <v>7</v>
      </c>
    </row>
    <row r="82" spans="1:21" x14ac:dyDescent="0.25">
      <c r="A82" s="27">
        <v>11025</v>
      </c>
      <c r="B82" s="3" t="str">
        <f>"ACQUAVIVA"</f>
        <v>ACQUAVIVA</v>
      </c>
      <c r="C82" s="3" t="str">
        <f>"MARIANNA"</f>
        <v>MARIANNA</v>
      </c>
      <c r="D82" s="3" t="s">
        <v>30</v>
      </c>
      <c r="E82" s="17">
        <v>45897</v>
      </c>
      <c r="F82" s="17">
        <v>45898</v>
      </c>
      <c r="G82" s="3">
        <v>100</v>
      </c>
      <c r="H82" s="17">
        <v>45897</v>
      </c>
      <c r="I82" s="17">
        <v>45898</v>
      </c>
      <c r="J82" s="17">
        <v>45897</v>
      </c>
      <c r="K82" s="17">
        <v>45898</v>
      </c>
      <c r="L82" s="3" t="str">
        <f>"1000"</f>
        <v>1000</v>
      </c>
      <c r="M82" s="3" t="str">
        <f>"FERIE"</f>
        <v>FERIE</v>
      </c>
      <c r="N82" s="10">
        <f t="shared" si="33"/>
        <v>2</v>
      </c>
      <c r="O82" t="str">
        <f>""</f>
        <v/>
      </c>
      <c r="P82">
        <v>0</v>
      </c>
      <c r="Q82" t="str">
        <f t="shared" si="31"/>
        <v>0:00</v>
      </c>
      <c r="R82">
        <v>2</v>
      </c>
      <c r="S82">
        <v>0</v>
      </c>
      <c r="T82" t="str">
        <f t="shared" si="32"/>
        <v>0:00</v>
      </c>
      <c r="U82">
        <v>2</v>
      </c>
    </row>
    <row r="83" spans="1:21" x14ac:dyDescent="0.25">
      <c r="A83" s="27">
        <v>11025</v>
      </c>
      <c r="B83" s="3" t="str">
        <f>"ACQUAVIVA"</f>
        <v>ACQUAVIVA</v>
      </c>
      <c r="C83" s="3" t="str">
        <f>"MARIANNA"</f>
        <v>MARIANNA</v>
      </c>
      <c r="D83" s="3" t="s">
        <v>30</v>
      </c>
      <c r="E83" s="17">
        <v>45890</v>
      </c>
      <c r="F83" s="17">
        <v>45891</v>
      </c>
      <c r="G83" s="3">
        <v>100</v>
      </c>
      <c r="H83" s="17">
        <v>45890</v>
      </c>
      <c r="I83" s="17">
        <v>45891</v>
      </c>
      <c r="J83" s="17">
        <v>45890</v>
      </c>
      <c r="K83" s="17">
        <v>45891</v>
      </c>
      <c r="L83" s="3" t="str">
        <f>"1000"</f>
        <v>1000</v>
      </c>
      <c r="M83" s="3" t="str">
        <f>"FERIE"</f>
        <v>FERIE</v>
      </c>
      <c r="N83" s="10">
        <f t="shared" si="33"/>
        <v>2</v>
      </c>
      <c r="O83" t="str">
        <f>""</f>
        <v/>
      </c>
      <c r="P83">
        <v>0</v>
      </c>
      <c r="Q83" t="str">
        <f t="shared" si="31"/>
        <v>0:00</v>
      </c>
      <c r="R83">
        <v>2</v>
      </c>
      <c r="S83">
        <v>0</v>
      </c>
      <c r="T83" t="str">
        <f t="shared" si="32"/>
        <v>0:00</v>
      </c>
      <c r="U83">
        <v>2</v>
      </c>
    </row>
    <row r="84" spans="1:21" x14ac:dyDescent="0.25">
      <c r="A84" s="27">
        <v>11025</v>
      </c>
      <c r="B84" s="3" t="str">
        <f>"ACQUAVIVA"</f>
        <v>ACQUAVIVA</v>
      </c>
      <c r="C84" s="3" t="str">
        <f>"MARIANNA"</f>
        <v>MARIANNA</v>
      </c>
      <c r="D84" s="3" t="s">
        <v>30</v>
      </c>
      <c r="E84" s="17">
        <v>45877</v>
      </c>
      <c r="F84" s="17">
        <v>45877</v>
      </c>
      <c r="G84" s="3">
        <v>100</v>
      </c>
      <c r="H84" s="17">
        <v>45877</v>
      </c>
      <c r="I84" s="17">
        <v>45877</v>
      </c>
      <c r="J84" s="17">
        <v>45877</v>
      </c>
      <c r="K84" s="17">
        <v>45877</v>
      </c>
      <c r="L84" s="3" t="str">
        <f>"1000"</f>
        <v>1000</v>
      </c>
      <c r="M84" s="3" t="str">
        <f>"FERIE"</f>
        <v>FERIE</v>
      </c>
      <c r="N84" s="10">
        <f t="shared" si="33"/>
        <v>1</v>
      </c>
      <c r="O84" t="str">
        <f>""</f>
        <v/>
      </c>
      <c r="P84">
        <v>0</v>
      </c>
      <c r="Q84" t="str">
        <f t="shared" si="31"/>
        <v>0:00</v>
      </c>
      <c r="R84">
        <v>1</v>
      </c>
      <c r="S84">
        <v>0</v>
      </c>
      <c r="T84" t="str">
        <f t="shared" si="32"/>
        <v>0:00</v>
      </c>
      <c r="U84">
        <v>1</v>
      </c>
    </row>
    <row r="85" spans="1:21" x14ac:dyDescent="0.25">
      <c r="A85" s="27">
        <v>11025</v>
      </c>
      <c r="B85" s="3" t="str">
        <f>"ACQUAVIVA"</f>
        <v>ACQUAVIVA</v>
      </c>
      <c r="C85" s="3" t="str">
        <f>"MARIANNA"</f>
        <v>MARIANNA</v>
      </c>
      <c r="D85" s="3" t="s">
        <v>30</v>
      </c>
      <c r="E85" s="17">
        <v>45874</v>
      </c>
      <c r="F85" s="17">
        <v>45874</v>
      </c>
      <c r="G85" s="3">
        <v>100</v>
      </c>
      <c r="H85" s="17">
        <v>45874</v>
      </c>
      <c r="I85" s="17">
        <v>45874</v>
      </c>
      <c r="J85" s="17">
        <v>45874</v>
      </c>
      <c r="K85" s="17">
        <v>45874</v>
      </c>
      <c r="L85" s="3" t="str">
        <f>"1500"</f>
        <v>1500</v>
      </c>
      <c r="M85" s="3" t="str">
        <f>"MALATTIA"</f>
        <v>MALATTIA</v>
      </c>
      <c r="N85" s="10">
        <f t="shared" si="33"/>
        <v>1</v>
      </c>
      <c r="O85" t="str">
        <f>""</f>
        <v/>
      </c>
      <c r="P85">
        <v>0</v>
      </c>
      <c r="Q85" t="str">
        <f t="shared" si="31"/>
        <v>0:00</v>
      </c>
      <c r="R85">
        <v>1</v>
      </c>
      <c r="S85">
        <v>0</v>
      </c>
      <c r="T85" t="str">
        <f t="shared" si="32"/>
        <v>0:00</v>
      </c>
      <c r="U85">
        <v>1</v>
      </c>
    </row>
    <row r="86" spans="1:21" ht="16.5" thickBot="1" x14ac:dyDescent="0.3">
      <c r="A86" s="42" t="s">
        <v>82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11">
        <f>SUM(N70:N85)</f>
        <v>59</v>
      </c>
    </row>
    <row r="87" spans="1:21" ht="15.75" thickBot="1" x14ac:dyDescent="0.3">
      <c r="E87" s="1"/>
      <c r="F87" s="1"/>
      <c r="H87" s="1"/>
      <c r="I87" s="1"/>
      <c r="J87" s="1"/>
      <c r="K87" s="1"/>
    </row>
    <row r="88" spans="1:21" x14ac:dyDescent="0.25">
      <c r="A88" s="31">
        <v>138</v>
      </c>
      <c r="B88" s="23" t="str">
        <f>"POGGIALI"</f>
        <v>POGGIALI</v>
      </c>
      <c r="C88" s="23" t="str">
        <f>"ALESSIO"</f>
        <v>ALESSIO</v>
      </c>
      <c r="D88" s="23" t="s">
        <v>78</v>
      </c>
      <c r="E88" s="32">
        <v>45904</v>
      </c>
      <c r="F88" s="32">
        <v>45904</v>
      </c>
      <c r="G88" s="23">
        <v>100</v>
      </c>
      <c r="H88" s="32">
        <v>45904</v>
      </c>
      <c r="I88" s="32">
        <v>45904</v>
      </c>
      <c r="J88" s="32">
        <v>45904</v>
      </c>
      <c r="K88" s="32">
        <v>45904</v>
      </c>
      <c r="L88" s="23" t="str">
        <f t="shared" ref="L88:L99" si="34">"1000"</f>
        <v>1000</v>
      </c>
      <c r="M88" s="23" t="str">
        <f t="shared" ref="M88:M99" si="35">"FERIE"</f>
        <v>FERIE</v>
      </c>
      <c r="N88" s="13">
        <f t="shared" ref="N88:N103" si="36">NETWORKDAYS.INTL(J88,K88,"0000001",$Y$9:$Y$21)</f>
        <v>1</v>
      </c>
      <c r="O88" t="str">
        <f>""</f>
        <v/>
      </c>
      <c r="P88">
        <v>0</v>
      </c>
      <c r="Q88" t="str">
        <f t="shared" ref="Q88:Q103" si="37">"0:00"</f>
        <v>0:00</v>
      </c>
      <c r="R88">
        <v>1</v>
      </c>
      <c r="S88">
        <v>0</v>
      </c>
      <c r="T88" t="str">
        <f t="shared" ref="T88:T103" si="38">"0:00"</f>
        <v>0:00</v>
      </c>
      <c r="U88">
        <v>1</v>
      </c>
    </row>
    <row r="89" spans="1:21" x14ac:dyDescent="0.25">
      <c r="A89" s="27">
        <v>138</v>
      </c>
      <c r="B89" s="3" t="str">
        <f>"POGGIALI"</f>
        <v>POGGIALI</v>
      </c>
      <c r="C89" s="3" t="str">
        <f>"ALESSIO"</f>
        <v>ALESSIO</v>
      </c>
      <c r="D89" s="3" t="s">
        <v>78</v>
      </c>
      <c r="E89" s="17">
        <v>45883</v>
      </c>
      <c r="F89" s="17">
        <v>45891</v>
      </c>
      <c r="G89" s="3">
        <v>100</v>
      </c>
      <c r="H89" s="17">
        <v>45883</v>
      </c>
      <c r="I89" s="17">
        <v>45891</v>
      </c>
      <c r="J89" s="17">
        <v>45883</v>
      </c>
      <c r="K89" s="17">
        <v>45891</v>
      </c>
      <c r="L89" s="3" t="str">
        <f t="shared" si="34"/>
        <v>1000</v>
      </c>
      <c r="M89" s="3" t="str">
        <f t="shared" si="35"/>
        <v>FERIE</v>
      </c>
      <c r="N89" s="10">
        <f t="shared" si="36"/>
        <v>7</v>
      </c>
      <c r="O89" t="str">
        <f>""</f>
        <v/>
      </c>
      <c r="P89">
        <v>0</v>
      </c>
      <c r="Q89" t="str">
        <f t="shared" si="37"/>
        <v>0:00</v>
      </c>
      <c r="R89">
        <v>6</v>
      </c>
      <c r="S89">
        <v>0</v>
      </c>
      <c r="T89" t="str">
        <f t="shared" si="38"/>
        <v>0:00</v>
      </c>
      <c r="U89">
        <v>6</v>
      </c>
    </row>
    <row r="90" spans="1:21" x14ac:dyDescent="0.25">
      <c r="A90" s="27">
        <v>138</v>
      </c>
      <c r="B90" s="3" t="str">
        <f>"POGGIALI"</f>
        <v>POGGIALI</v>
      </c>
      <c r="C90" s="3" t="str">
        <f>"ALESSIO"</f>
        <v>ALESSIO</v>
      </c>
      <c r="D90" s="3" t="s">
        <v>78</v>
      </c>
      <c r="E90" s="17">
        <v>45855</v>
      </c>
      <c r="F90" s="17">
        <v>45856</v>
      </c>
      <c r="G90" s="3">
        <v>100</v>
      </c>
      <c r="H90" s="17">
        <v>45855</v>
      </c>
      <c r="I90" s="17">
        <v>45856</v>
      </c>
      <c r="J90" s="17">
        <v>45855</v>
      </c>
      <c r="K90" s="17">
        <v>45856</v>
      </c>
      <c r="L90" s="3" t="str">
        <f t="shared" si="34"/>
        <v>1000</v>
      </c>
      <c r="M90" s="3" t="str">
        <f t="shared" si="35"/>
        <v>FERIE</v>
      </c>
      <c r="N90" s="10">
        <f t="shared" si="36"/>
        <v>2</v>
      </c>
      <c r="O90" t="str">
        <f>""</f>
        <v/>
      </c>
      <c r="P90">
        <v>0</v>
      </c>
      <c r="Q90" t="str">
        <f t="shared" si="37"/>
        <v>0:00</v>
      </c>
      <c r="R90">
        <v>2</v>
      </c>
      <c r="S90">
        <v>0</v>
      </c>
      <c r="T90" t="str">
        <f t="shared" si="38"/>
        <v>0:00</v>
      </c>
      <c r="U90">
        <v>2</v>
      </c>
    </row>
    <row r="91" spans="1:21" x14ac:dyDescent="0.25">
      <c r="A91" s="27">
        <v>138</v>
      </c>
      <c r="B91" s="3" t="str">
        <f>"POGGIALI"</f>
        <v>POGGIALI</v>
      </c>
      <c r="C91" s="3" t="str">
        <f>"ALESSIO"</f>
        <v>ALESSIO</v>
      </c>
      <c r="D91" s="3" t="s">
        <v>78</v>
      </c>
      <c r="E91" s="17">
        <v>45845</v>
      </c>
      <c r="F91" s="17">
        <v>45849</v>
      </c>
      <c r="G91" s="3">
        <v>100</v>
      </c>
      <c r="H91" s="17">
        <v>45845</v>
      </c>
      <c r="I91" s="17">
        <v>45849</v>
      </c>
      <c r="J91" s="17">
        <v>45845</v>
      </c>
      <c r="K91" s="17">
        <v>45849</v>
      </c>
      <c r="L91" s="3" t="str">
        <f t="shared" si="34"/>
        <v>1000</v>
      </c>
      <c r="M91" s="3" t="str">
        <f t="shared" si="35"/>
        <v>FERIE</v>
      </c>
      <c r="N91" s="10">
        <f t="shared" si="36"/>
        <v>5</v>
      </c>
      <c r="O91" t="str">
        <f>""</f>
        <v/>
      </c>
      <c r="P91">
        <v>0</v>
      </c>
      <c r="Q91" t="str">
        <f t="shared" si="37"/>
        <v>0:00</v>
      </c>
      <c r="R91">
        <v>5</v>
      </c>
      <c r="S91">
        <v>0</v>
      </c>
      <c r="T91" t="str">
        <f t="shared" si="38"/>
        <v>0:00</v>
      </c>
      <c r="U91">
        <v>5</v>
      </c>
    </row>
    <row r="92" spans="1:21" x14ac:dyDescent="0.25">
      <c r="A92" s="27">
        <v>164</v>
      </c>
      <c r="B92" s="3" t="str">
        <f>"TONELLI"</f>
        <v>TONELLI</v>
      </c>
      <c r="C92" s="3" t="str">
        <f>"FRANCESCO"</f>
        <v>FRANCESCO</v>
      </c>
      <c r="D92" s="3" t="s">
        <v>78</v>
      </c>
      <c r="E92" s="17">
        <v>45897</v>
      </c>
      <c r="F92" s="17">
        <v>45897</v>
      </c>
      <c r="G92" s="3">
        <v>100</v>
      </c>
      <c r="H92" s="17">
        <v>45897</v>
      </c>
      <c r="I92" s="17">
        <v>45897</v>
      </c>
      <c r="J92" s="17">
        <v>45897</v>
      </c>
      <c r="K92" s="17">
        <v>45897</v>
      </c>
      <c r="L92" s="3" t="str">
        <f t="shared" si="34"/>
        <v>1000</v>
      </c>
      <c r="M92" s="3" t="str">
        <f t="shared" si="35"/>
        <v>FERIE</v>
      </c>
      <c r="N92" s="10">
        <f t="shared" si="36"/>
        <v>1</v>
      </c>
      <c r="O92" t="str">
        <f>""</f>
        <v/>
      </c>
      <c r="P92">
        <v>0</v>
      </c>
      <c r="Q92" t="str">
        <f t="shared" si="37"/>
        <v>0:00</v>
      </c>
      <c r="R92">
        <v>1</v>
      </c>
      <c r="S92">
        <v>0</v>
      </c>
      <c r="T92" t="str">
        <f t="shared" si="38"/>
        <v>0:00</v>
      </c>
      <c r="U92">
        <v>1</v>
      </c>
    </row>
    <row r="93" spans="1:21" x14ac:dyDescent="0.25">
      <c r="A93" s="27">
        <v>164</v>
      </c>
      <c r="B93" s="3" t="str">
        <f>"TONELLI"</f>
        <v>TONELLI</v>
      </c>
      <c r="C93" s="3" t="str">
        <f>"FRANCESCO"</f>
        <v>FRANCESCO</v>
      </c>
      <c r="D93" s="3" t="s">
        <v>78</v>
      </c>
      <c r="E93" s="17">
        <v>45894</v>
      </c>
      <c r="F93" s="17">
        <v>45896</v>
      </c>
      <c r="G93" s="3">
        <v>100</v>
      </c>
      <c r="H93" s="17">
        <v>45894</v>
      </c>
      <c r="I93" s="17">
        <v>45896</v>
      </c>
      <c r="J93" s="17">
        <v>45894</v>
      </c>
      <c r="K93" s="17">
        <v>45896</v>
      </c>
      <c r="L93" s="3" t="str">
        <f t="shared" si="34"/>
        <v>1000</v>
      </c>
      <c r="M93" s="3" t="str">
        <f t="shared" si="35"/>
        <v>FERIE</v>
      </c>
      <c r="N93" s="10">
        <f t="shared" si="36"/>
        <v>3</v>
      </c>
      <c r="O93" t="str">
        <f>""</f>
        <v/>
      </c>
      <c r="P93">
        <v>0</v>
      </c>
      <c r="Q93" t="str">
        <f t="shared" si="37"/>
        <v>0:00</v>
      </c>
      <c r="R93">
        <v>3</v>
      </c>
      <c r="S93">
        <v>0</v>
      </c>
      <c r="T93" t="str">
        <f t="shared" si="38"/>
        <v>0:00</v>
      </c>
      <c r="U93">
        <v>3</v>
      </c>
    </row>
    <row r="94" spans="1:21" x14ac:dyDescent="0.25">
      <c r="A94" s="27">
        <v>164</v>
      </c>
      <c r="B94" s="3" t="str">
        <f>"TONELLI"</f>
        <v>TONELLI</v>
      </c>
      <c r="C94" s="3" t="str">
        <f>"FRANCESCO"</f>
        <v>FRANCESCO</v>
      </c>
      <c r="D94" s="3" t="s">
        <v>78</v>
      </c>
      <c r="E94" s="17">
        <v>45831</v>
      </c>
      <c r="F94" s="17">
        <v>45842</v>
      </c>
      <c r="G94" s="3">
        <v>100</v>
      </c>
      <c r="H94" s="17">
        <v>45831</v>
      </c>
      <c r="I94" s="17">
        <v>45842</v>
      </c>
      <c r="J94" s="38">
        <v>45839</v>
      </c>
      <c r="K94" s="17">
        <v>45842</v>
      </c>
      <c r="L94" s="3" t="str">
        <f t="shared" si="34"/>
        <v>1000</v>
      </c>
      <c r="M94" s="3" t="str">
        <f t="shared" si="35"/>
        <v>FERIE</v>
      </c>
      <c r="N94" s="10">
        <f t="shared" si="36"/>
        <v>4</v>
      </c>
      <c r="O94" t="str">
        <f>""</f>
        <v/>
      </c>
      <c r="P94">
        <v>0</v>
      </c>
      <c r="Q94" t="str">
        <f t="shared" si="37"/>
        <v>0:00</v>
      </c>
      <c r="R94">
        <v>10</v>
      </c>
      <c r="S94">
        <v>0</v>
      </c>
      <c r="T94" t="str">
        <f t="shared" si="38"/>
        <v>0:00</v>
      </c>
      <c r="U94">
        <v>4</v>
      </c>
    </row>
    <row r="95" spans="1:21" x14ac:dyDescent="0.25">
      <c r="A95" s="27">
        <v>1345</v>
      </c>
      <c r="B95" s="3" t="str">
        <f>"CHELI"</f>
        <v>CHELI</v>
      </c>
      <c r="C95" s="3" t="str">
        <f>"ELENA"</f>
        <v>ELENA</v>
      </c>
      <c r="D95" s="3" t="s">
        <v>78</v>
      </c>
      <c r="E95" s="17">
        <v>45915</v>
      </c>
      <c r="F95" s="17">
        <v>45915</v>
      </c>
      <c r="G95" s="3">
        <v>100</v>
      </c>
      <c r="H95" s="17">
        <v>45915</v>
      </c>
      <c r="I95" s="17">
        <v>45915</v>
      </c>
      <c r="J95" s="17">
        <v>45915</v>
      </c>
      <c r="K95" s="17">
        <v>45915</v>
      </c>
      <c r="L95" s="3" t="str">
        <f t="shared" si="34"/>
        <v>1000</v>
      </c>
      <c r="M95" s="3" t="str">
        <f t="shared" si="35"/>
        <v>FERIE</v>
      </c>
      <c r="N95" s="10">
        <f t="shared" si="36"/>
        <v>1</v>
      </c>
      <c r="O95" t="str">
        <f>""</f>
        <v/>
      </c>
      <c r="P95">
        <v>0</v>
      </c>
      <c r="Q95" t="str">
        <f t="shared" si="37"/>
        <v>0:00</v>
      </c>
      <c r="R95">
        <v>1</v>
      </c>
      <c r="S95">
        <v>0</v>
      </c>
      <c r="T95" t="str">
        <f t="shared" si="38"/>
        <v>0:00</v>
      </c>
      <c r="U95">
        <v>1</v>
      </c>
    </row>
    <row r="96" spans="1:21" x14ac:dyDescent="0.25">
      <c r="A96" s="27">
        <v>1345</v>
      </c>
      <c r="B96" s="3" t="str">
        <f>"CHELI"</f>
        <v>CHELI</v>
      </c>
      <c r="C96" s="3" t="str">
        <f>"ELENA"</f>
        <v>ELENA</v>
      </c>
      <c r="D96" s="3" t="s">
        <v>78</v>
      </c>
      <c r="E96" s="17">
        <v>45889</v>
      </c>
      <c r="F96" s="17">
        <v>45889</v>
      </c>
      <c r="G96" s="3">
        <v>100</v>
      </c>
      <c r="H96" s="17">
        <v>45889</v>
      </c>
      <c r="I96" s="17">
        <v>45889</v>
      </c>
      <c r="J96" s="17">
        <v>45889</v>
      </c>
      <c r="K96" s="17">
        <v>45889</v>
      </c>
      <c r="L96" s="3" t="str">
        <f t="shared" si="34"/>
        <v>1000</v>
      </c>
      <c r="M96" s="3" t="str">
        <f t="shared" si="35"/>
        <v>FERIE</v>
      </c>
      <c r="N96" s="10">
        <f t="shared" si="36"/>
        <v>1</v>
      </c>
      <c r="O96" t="str">
        <f>""</f>
        <v/>
      </c>
      <c r="P96">
        <v>0</v>
      </c>
      <c r="Q96" t="str">
        <f t="shared" si="37"/>
        <v>0:00</v>
      </c>
      <c r="R96">
        <v>1</v>
      </c>
      <c r="S96">
        <v>0</v>
      </c>
      <c r="T96" t="str">
        <f t="shared" si="38"/>
        <v>0:00</v>
      </c>
      <c r="U96">
        <v>1</v>
      </c>
    </row>
    <row r="97" spans="1:21" x14ac:dyDescent="0.25">
      <c r="A97" s="27">
        <v>1345</v>
      </c>
      <c r="B97" s="3" t="str">
        <f>"CHELI"</f>
        <v>CHELI</v>
      </c>
      <c r="C97" s="3" t="str">
        <f>"ELENA"</f>
        <v>ELENA</v>
      </c>
      <c r="D97" s="3" t="s">
        <v>78</v>
      </c>
      <c r="E97" s="17">
        <v>45861</v>
      </c>
      <c r="F97" s="17">
        <v>45877</v>
      </c>
      <c r="G97" s="3">
        <v>100</v>
      </c>
      <c r="H97" s="17">
        <v>45861</v>
      </c>
      <c r="I97" s="17">
        <v>45877</v>
      </c>
      <c r="J97" s="17">
        <v>45861</v>
      </c>
      <c r="K97" s="17">
        <v>45877</v>
      </c>
      <c r="L97" s="3" t="str">
        <f t="shared" si="34"/>
        <v>1000</v>
      </c>
      <c r="M97" s="3" t="str">
        <f t="shared" si="35"/>
        <v>FERIE</v>
      </c>
      <c r="N97" s="10">
        <f t="shared" si="36"/>
        <v>15</v>
      </c>
      <c r="O97" t="str">
        <f>""</f>
        <v/>
      </c>
      <c r="P97">
        <v>0</v>
      </c>
      <c r="Q97" t="str">
        <f t="shared" si="37"/>
        <v>0:00</v>
      </c>
      <c r="R97">
        <v>13</v>
      </c>
      <c r="S97">
        <v>0</v>
      </c>
      <c r="T97" t="str">
        <f t="shared" si="38"/>
        <v>0:00</v>
      </c>
      <c r="U97">
        <v>13</v>
      </c>
    </row>
    <row r="98" spans="1:21" x14ac:dyDescent="0.25">
      <c r="A98" s="27">
        <v>2000</v>
      </c>
      <c r="B98" s="3" t="str">
        <f>"PULITI"</f>
        <v>PULITI</v>
      </c>
      <c r="C98" s="3" t="str">
        <f>"STEFANIA"</f>
        <v>STEFANIA</v>
      </c>
      <c r="D98" s="3" t="s">
        <v>78</v>
      </c>
      <c r="E98" s="17">
        <v>45887</v>
      </c>
      <c r="F98" s="17">
        <v>45901</v>
      </c>
      <c r="G98" s="3">
        <v>100</v>
      </c>
      <c r="H98" s="17">
        <v>45887</v>
      </c>
      <c r="I98" s="17">
        <v>45901</v>
      </c>
      <c r="J98" s="17">
        <v>45887</v>
      </c>
      <c r="K98" s="17">
        <v>45901</v>
      </c>
      <c r="L98" s="3" t="str">
        <f t="shared" si="34"/>
        <v>1000</v>
      </c>
      <c r="M98" s="3" t="str">
        <f t="shared" si="35"/>
        <v>FERIE</v>
      </c>
      <c r="N98" s="10">
        <f t="shared" si="36"/>
        <v>13</v>
      </c>
      <c r="O98" t="str">
        <f>""</f>
        <v/>
      </c>
      <c r="P98">
        <v>0</v>
      </c>
      <c r="Q98" t="str">
        <f t="shared" si="37"/>
        <v>0:00</v>
      </c>
      <c r="R98">
        <v>11</v>
      </c>
      <c r="S98">
        <v>0</v>
      </c>
      <c r="T98" t="str">
        <f t="shared" si="38"/>
        <v>0:00</v>
      </c>
      <c r="U98">
        <v>11</v>
      </c>
    </row>
    <row r="99" spans="1:21" x14ac:dyDescent="0.25">
      <c r="A99" s="27">
        <v>2000</v>
      </c>
      <c r="B99" s="3" t="str">
        <f>"PULITI"</f>
        <v>PULITI</v>
      </c>
      <c r="C99" s="3" t="str">
        <f>"STEFANIA"</f>
        <v>STEFANIA</v>
      </c>
      <c r="D99" s="3" t="s">
        <v>78</v>
      </c>
      <c r="E99" s="17">
        <v>45862</v>
      </c>
      <c r="F99" s="17">
        <v>45863</v>
      </c>
      <c r="G99" s="3">
        <v>100</v>
      </c>
      <c r="H99" s="17">
        <v>45862</v>
      </c>
      <c r="I99" s="17">
        <v>45863</v>
      </c>
      <c r="J99" s="17">
        <v>45862</v>
      </c>
      <c r="K99" s="17">
        <v>45863</v>
      </c>
      <c r="L99" s="3" t="str">
        <f t="shared" si="34"/>
        <v>1000</v>
      </c>
      <c r="M99" s="3" t="str">
        <f t="shared" si="35"/>
        <v>FERIE</v>
      </c>
      <c r="N99" s="10">
        <f t="shared" si="36"/>
        <v>2</v>
      </c>
      <c r="O99" t="str">
        <f>""</f>
        <v/>
      </c>
      <c r="P99">
        <v>0</v>
      </c>
      <c r="Q99" t="str">
        <f t="shared" si="37"/>
        <v>0:00</v>
      </c>
      <c r="R99">
        <v>2</v>
      </c>
      <c r="S99">
        <v>0</v>
      </c>
      <c r="T99" t="str">
        <f t="shared" si="38"/>
        <v>0:00</v>
      </c>
      <c r="U99">
        <v>2</v>
      </c>
    </row>
    <row r="100" spans="1:21" x14ac:dyDescent="0.25">
      <c r="A100" s="27">
        <v>10025</v>
      </c>
      <c r="B100" s="3" t="str">
        <f>"GALGANI"</f>
        <v>GALGANI</v>
      </c>
      <c r="C100" s="3" t="str">
        <f>"ILENIA"</f>
        <v>ILENIA</v>
      </c>
      <c r="D100" s="3" t="s">
        <v>78</v>
      </c>
      <c r="E100" s="17">
        <v>45916</v>
      </c>
      <c r="F100" s="17">
        <v>45917</v>
      </c>
      <c r="G100" s="3">
        <v>100</v>
      </c>
      <c r="H100" s="17">
        <v>45916</v>
      </c>
      <c r="I100" s="17">
        <v>45917</v>
      </c>
      <c r="J100" s="17">
        <v>45916</v>
      </c>
      <c r="K100" s="17">
        <v>45917</v>
      </c>
      <c r="L100" s="3" t="str">
        <f>"1500"</f>
        <v>1500</v>
      </c>
      <c r="M100" s="3" t="str">
        <f>"MALATTIA"</f>
        <v>MALATTIA</v>
      </c>
      <c r="N100" s="10">
        <f t="shared" si="36"/>
        <v>2</v>
      </c>
      <c r="O100" t="str">
        <f>""</f>
        <v/>
      </c>
      <c r="P100">
        <v>0</v>
      </c>
      <c r="Q100" t="str">
        <f t="shared" si="37"/>
        <v>0:00</v>
      </c>
      <c r="R100">
        <v>2</v>
      </c>
      <c r="S100">
        <v>0</v>
      </c>
      <c r="T100" t="str">
        <f t="shared" si="38"/>
        <v>0:00</v>
      </c>
      <c r="U100">
        <v>2</v>
      </c>
    </row>
    <row r="101" spans="1:21" x14ac:dyDescent="0.25">
      <c r="A101" s="27">
        <v>10025</v>
      </c>
      <c r="B101" s="3" t="str">
        <f>"GALGANI"</f>
        <v>GALGANI</v>
      </c>
      <c r="C101" s="3" t="str">
        <f>"ILENIA"</f>
        <v>ILENIA</v>
      </c>
      <c r="D101" s="3" t="s">
        <v>78</v>
      </c>
      <c r="E101" s="17">
        <v>45867</v>
      </c>
      <c r="F101" s="17">
        <v>45877</v>
      </c>
      <c r="G101" s="3">
        <v>100</v>
      </c>
      <c r="H101" s="17">
        <v>45867</v>
      </c>
      <c r="I101" s="17">
        <v>45877</v>
      </c>
      <c r="J101" s="17">
        <v>45867</v>
      </c>
      <c r="K101" s="17">
        <v>45877</v>
      </c>
      <c r="L101" s="3" t="str">
        <f>"1000"</f>
        <v>1000</v>
      </c>
      <c r="M101" s="3" t="str">
        <f>"FERIE"</f>
        <v>FERIE</v>
      </c>
      <c r="N101" s="10">
        <f t="shared" si="36"/>
        <v>10</v>
      </c>
      <c r="O101" t="str">
        <f>""</f>
        <v/>
      </c>
      <c r="P101">
        <v>0</v>
      </c>
      <c r="Q101" t="str">
        <f t="shared" si="37"/>
        <v>0:00</v>
      </c>
      <c r="R101">
        <v>9</v>
      </c>
      <c r="S101">
        <v>0</v>
      </c>
      <c r="T101" t="str">
        <f t="shared" si="38"/>
        <v>0:00</v>
      </c>
      <c r="U101">
        <v>9</v>
      </c>
    </row>
    <row r="102" spans="1:21" x14ac:dyDescent="0.25">
      <c r="A102" s="27">
        <v>10025</v>
      </c>
      <c r="B102" s="3" t="str">
        <f>"GALGANI"</f>
        <v>GALGANI</v>
      </c>
      <c r="C102" s="3" t="str">
        <f>"ILENIA"</f>
        <v>ILENIA</v>
      </c>
      <c r="D102" s="3" t="s">
        <v>78</v>
      </c>
      <c r="E102" s="17">
        <v>45866</v>
      </c>
      <c r="F102" s="17">
        <v>45866</v>
      </c>
      <c r="G102" s="3">
        <v>100</v>
      </c>
      <c r="H102" s="17">
        <v>45866</v>
      </c>
      <c r="I102" s="17">
        <v>45866</v>
      </c>
      <c r="J102" s="17">
        <v>45866</v>
      </c>
      <c r="K102" s="17">
        <v>45866</v>
      </c>
      <c r="L102" s="3" t="str">
        <f>"1000"</f>
        <v>1000</v>
      </c>
      <c r="M102" s="3" t="str">
        <f>"FERIE"</f>
        <v>FERIE</v>
      </c>
      <c r="N102" s="10">
        <f t="shared" si="36"/>
        <v>1</v>
      </c>
      <c r="O102" t="str">
        <f>""</f>
        <v/>
      </c>
      <c r="P102">
        <v>0</v>
      </c>
      <c r="Q102" t="str">
        <f t="shared" si="37"/>
        <v>0:00</v>
      </c>
      <c r="R102">
        <v>1</v>
      </c>
      <c r="S102">
        <v>0</v>
      </c>
      <c r="T102" t="str">
        <f t="shared" si="38"/>
        <v>0:00</v>
      </c>
      <c r="U102">
        <v>1</v>
      </c>
    </row>
    <row r="103" spans="1:21" x14ac:dyDescent="0.25">
      <c r="A103" s="27">
        <v>10025</v>
      </c>
      <c r="B103" s="3" t="str">
        <f>"GALGANI"</f>
        <v>GALGANI</v>
      </c>
      <c r="C103" s="3" t="str">
        <f>"ILENIA"</f>
        <v>ILENIA</v>
      </c>
      <c r="D103" s="3" t="s">
        <v>78</v>
      </c>
      <c r="E103" s="17">
        <v>45834</v>
      </c>
      <c r="F103" s="17">
        <v>45842</v>
      </c>
      <c r="G103" s="3">
        <v>100</v>
      </c>
      <c r="H103" s="17">
        <v>45834</v>
      </c>
      <c r="I103" s="17">
        <v>45842</v>
      </c>
      <c r="J103" s="38">
        <v>45839</v>
      </c>
      <c r="K103" s="17">
        <v>45842</v>
      </c>
      <c r="L103" s="3" t="str">
        <f>"1000"</f>
        <v>1000</v>
      </c>
      <c r="M103" s="3" t="str">
        <f>"FERIE"</f>
        <v>FERIE</v>
      </c>
      <c r="N103" s="10">
        <f t="shared" si="36"/>
        <v>4</v>
      </c>
      <c r="O103" t="str">
        <f>""</f>
        <v/>
      </c>
      <c r="P103">
        <v>0</v>
      </c>
      <c r="Q103" t="str">
        <f t="shared" si="37"/>
        <v>0:00</v>
      </c>
      <c r="R103">
        <v>7</v>
      </c>
      <c r="S103">
        <v>0</v>
      </c>
      <c r="T103" t="str">
        <f t="shared" si="38"/>
        <v>0:00</v>
      </c>
      <c r="U103">
        <v>4</v>
      </c>
    </row>
    <row r="104" spans="1:21" ht="16.5" thickBot="1" x14ac:dyDescent="0.3">
      <c r="A104" s="42" t="s">
        <v>83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11">
        <f>SUM(N88:N103)</f>
        <v>72</v>
      </c>
    </row>
  </sheetData>
  <autoFilter ref="A1:U104" xr:uid="{588CABF8-581D-49B2-9E0C-4151DCF9B320}">
    <sortState xmlns:xlrd2="http://schemas.microsoft.com/office/spreadsheetml/2017/richdata2" ref="A2:U103">
      <sortCondition ref="D2:D103"/>
      <sortCondition ref="A2:A103"/>
    </sortState>
  </autoFilter>
  <mergeCells count="5">
    <mergeCell ref="Y4:Z4"/>
    <mergeCell ref="A34:M34"/>
    <mergeCell ref="A68:M68"/>
    <mergeCell ref="A86:M86"/>
    <mergeCell ref="A104:M10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94309-E5E3-4A42-87B2-88BA09BC0610}">
  <dimension ref="A1:H10"/>
  <sheetViews>
    <sheetView workbookViewId="0">
      <selection activeCell="D36" sqref="D36"/>
    </sheetView>
  </sheetViews>
  <sheetFormatPr defaultRowHeight="15" x14ac:dyDescent="0.25"/>
  <cols>
    <col min="1" max="1" width="7" bestFit="1" customWidth="1"/>
    <col min="2" max="2" width="16.42578125" bestFit="1" customWidth="1"/>
    <col min="3" max="3" width="7" bestFit="1" customWidth="1"/>
    <col min="4" max="4" width="24.5703125" bestFit="1" customWidth="1"/>
    <col min="5" max="5" width="7" bestFit="1" customWidth="1"/>
    <col min="6" max="6" width="17" bestFit="1" customWidth="1"/>
    <col min="7" max="7" width="7" bestFit="1" customWidth="1"/>
    <col min="8" max="8" width="19.85546875" bestFit="1" customWidth="1"/>
  </cols>
  <sheetData>
    <row r="1" spans="1:8" x14ac:dyDescent="0.25">
      <c r="A1" s="2" t="s">
        <v>26</v>
      </c>
      <c r="B1" s="2" t="s">
        <v>27</v>
      </c>
      <c r="C1" s="2" t="s">
        <v>26</v>
      </c>
      <c r="D1" s="2" t="s">
        <v>28</v>
      </c>
      <c r="E1" s="2" t="s">
        <v>26</v>
      </c>
      <c r="F1" s="2" t="s">
        <v>29</v>
      </c>
      <c r="G1" s="2" t="s">
        <v>26</v>
      </c>
      <c r="H1" s="2" t="s">
        <v>30</v>
      </c>
    </row>
    <row r="2" spans="1:8" x14ac:dyDescent="0.25">
      <c r="A2" s="3">
        <v>1</v>
      </c>
      <c r="B2" s="3" t="s">
        <v>31</v>
      </c>
      <c r="C2" s="3">
        <v>1</v>
      </c>
      <c r="D2" s="3" t="s">
        <v>32</v>
      </c>
      <c r="E2" s="3">
        <v>1</v>
      </c>
      <c r="F2" s="4" t="s">
        <v>33</v>
      </c>
      <c r="G2" s="3">
        <v>1</v>
      </c>
      <c r="H2" s="3" t="s">
        <v>34</v>
      </c>
    </row>
    <row r="3" spans="1:8" x14ac:dyDescent="0.25">
      <c r="A3" s="3">
        <v>2</v>
      </c>
      <c r="B3" s="3" t="s">
        <v>35</v>
      </c>
      <c r="C3" s="3">
        <v>2</v>
      </c>
      <c r="D3" s="3" t="s">
        <v>36</v>
      </c>
      <c r="E3" s="3">
        <v>2</v>
      </c>
      <c r="F3" s="3" t="s">
        <v>37</v>
      </c>
      <c r="G3" s="3">
        <v>2</v>
      </c>
      <c r="H3" s="3" t="s">
        <v>38</v>
      </c>
    </row>
    <row r="4" spans="1:8" x14ac:dyDescent="0.25">
      <c r="A4" s="3">
        <v>3</v>
      </c>
      <c r="B4" s="4" t="s">
        <v>39</v>
      </c>
      <c r="C4" s="3">
        <v>3</v>
      </c>
      <c r="D4" s="3" t="s">
        <v>40</v>
      </c>
      <c r="E4" s="3">
        <v>3</v>
      </c>
      <c r="F4" s="3" t="s">
        <v>41</v>
      </c>
      <c r="G4" s="3">
        <v>3</v>
      </c>
      <c r="H4" s="3" t="s">
        <v>42</v>
      </c>
    </row>
    <row r="5" spans="1:8" x14ac:dyDescent="0.25">
      <c r="A5" s="3">
        <v>4</v>
      </c>
      <c r="B5" s="3" t="s">
        <v>43</v>
      </c>
      <c r="C5" s="3">
        <v>4</v>
      </c>
      <c r="D5" s="3" t="s">
        <v>44</v>
      </c>
      <c r="E5" s="3">
        <v>4</v>
      </c>
      <c r="F5" s="3" t="s">
        <v>45</v>
      </c>
      <c r="G5" s="3">
        <v>4</v>
      </c>
      <c r="H5" s="3" t="s">
        <v>46</v>
      </c>
    </row>
    <row r="6" spans="1:8" x14ac:dyDescent="0.25">
      <c r="A6" s="3">
        <v>5</v>
      </c>
      <c r="B6" s="3" t="s">
        <v>47</v>
      </c>
      <c r="C6" s="3">
        <v>5</v>
      </c>
      <c r="D6" s="3" t="s">
        <v>48</v>
      </c>
      <c r="E6" s="3">
        <v>5</v>
      </c>
      <c r="F6" s="3" t="s">
        <v>49</v>
      </c>
      <c r="G6" s="3">
        <v>5</v>
      </c>
      <c r="H6" s="3" t="s">
        <v>50</v>
      </c>
    </row>
    <row r="7" spans="1:8" x14ac:dyDescent="0.25">
      <c r="A7" s="3">
        <v>6</v>
      </c>
      <c r="B7" s="3" t="s">
        <v>51</v>
      </c>
      <c r="C7" s="3">
        <v>6</v>
      </c>
      <c r="D7" s="3" t="s">
        <v>52</v>
      </c>
    </row>
    <row r="8" spans="1:8" x14ac:dyDescent="0.25">
      <c r="A8" s="3">
        <v>7</v>
      </c>
      <c r="B8" s="4" t="s">
        <v>53</v>
      </c>
      <c r="C8" s="3">
        <v>7</v>
      </c>
      <c r="D8" s="3" t="s">
        <v>54</v>
      </c>
    </row>
    <row r="9" spans="1:8" x14ac:dyDescent="0.25">
      <c r="A9" s="3">
        <v>8</v>
      </c>
      <c r="B9" s="3" t="s">
        <v>55</v>
      </c>
      <c r="C9" s="3">
        <v>8</v>
      </c>
      <c r="D9" s="3" t="s">
        <v>56</v>
      </c>
    </row>
    <row r="10" spans="1:8" x14ac:dyDescent="0.25">
      <c r="C10" s="3">
        <v>9</v>
      </c>
      <c r="D10" s="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832E6-2A8E-489C-8C0E-031F5DD4526B}">
  <dimension ref="A1:E5"/>
  <sheetViews>
    <sheetView tabSelected="1" workbookViewId="0">
      <selection activeCell="H9" sqref="H9"/>
    </sheetView>
  </sheetViews>
  <sheetFormatPr defaultRowHeight="15" x14ac:dyDescent="0.25"/>
  <cols>
    <col min="1" max="1" width="6.5703125" bestFit="1" customWidth="1"/>
    <col min="2" max="2" width="9" bestFit="1" customWidth="1"/>
    <col min="3" max="3" width="24.5703125" bestFit="1" customWidth="1"/>
    <col min="4" max="4" width="11.7109375" bestFit="1" customWidth="1"/>
    <col min="5" max="5" width="10.7109375" bestFit="1" customWidth="1"/>
  </cols>
  <sheetData>
    <row r="1" spans="1:5" x14ac:dyDescent="0.25">
      <c r="A1" s="9" t="s">
        <v>84</v>
      </c>
      <c r="B1" s="9" t="s">
        <v>85</v>
      </c>
      <c r="C1" s="9" t="s">
        <v>79</v>
      </c>
      <c r="D1" s="9" t="s">
        <v>88</v>
      </c>
      <c r="E1" s="9" t="s">
        <v>89</v>
      </c>
    </row>
    <row r="2" spans="1:5" x14ac:dyDescent="0.25">
      <c r="A2" s="34">
        <v>2025</v>
      </c>
      <c r="B2" s="34" t="s">
        <v>90</v>
      </c>
      <c r="C2" s="34" t="s">
        <v>27</v>
      </c>
      <c r="D2" s="36">
        <v>0.66346153846153844</v>
      </c>
      <c r="E2" s="37">
        <v>0.33653846153846156</v>
      </c>
    </row>
    <row r="3" spans="1:5" x14ac:dyDescent="0.25">
      <c r="A3" s="34">
        <v>2025</v>
      </c>
      <c r="B3" s="34" t="s">
        <v>90</v>
      </c>
      <c r="C3" s="34" t="s">
        <v>28</v>
      </c>
      <c r="D3" s="36">
        <v>0.83903133903133909</v>
      </c>
      <c r="E3" s="37">
        <v>0.16096866096866097</v>
      </c>
    </row>
    <row r="4" spans="1:5" x14ac:dyDescent="0.25">
      <c r="A4" s="34">
        <v>2025</v>
      </c>
      <c r="B4" s="34" t="s">
        <v>90</v>
      </c>
      <c r="C4" s="34" t="s">
        <v>30</v>
      </c>
      <c r="D4" s="36">
        <v>0.8487179487179487</v>
      </c>
      <c r="E4" s="37">
        <v>0.15128205128205127</v>
      </c>
    </row>
    <row r="5" spans="1:5" x14ac:dyDescent="0.25">
      <c r="A5" s="34">
        <v>2025</v>
      </c>
      <c r="B5" s="34" t="s">
        <v>90</v>
      </c>
      <c r="C5" s="34" t="s">
        <v>78</v>
      </c>
      <c r="D5" s="36">
        <v>0.81538461538461537</v>
      </c>
      <c r="E5" s="37">
        <v>0.18461538461538463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2025 - 3 trim.</vt:lpstr>
      <vt:lpstr>2025 - 3 trim. solo giornate</vt:lpstr>
      <vt:lpstr>DIPENDENTI PER AREA</vt:lpstr>
      <vt:lpstr>PUBBLICAZIONE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Garuglieri</dc:creator>
  <cp:lastModifiedBy>Elisa Garuglieri</cp:lastModifiedBy>
  <dcterms:created xsi:type="dcterms:W3CDTF">2025-11-18T10:43:13Z</dcterms:created>
  <dcterms:modified xsi:type="dcterms:W3CDTF">2025-11-20T14:29:46Z</dcterms:modified>
</cp:coreProperties>
</file>